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fgov1-my.sharepoint.com/personal/mikaela_rabinowitz_sfgov_org/Documents/"/>
    </mc:Choice>
  </mc:AlternateContent>
  <xr:revisionPtr revIDLastSave="12" documentId="8_{438280B7-B514-4149-99EF-74E9B7B15C1B}" xr6:coauthVersionLast="45" xr6:coauthVersionMax="45" xr10:uidLastSave="{360F3465-3EF9-4767-AFEB-2F70B58919E3}"/>
  <bookViews>
    <workbookView xWindow="-12" yWindow="480" windowWidth="17220" windowHeight="11952" xr2:uid="{40801DC9-7280-4EE3-8248-CDA597CCE44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30" i="1" l="1"/>
  <c r="W5" i="1"/>
  <c r="W6" i="1"/>
  <c r="W7" i="1"/>
  <c r="G49" i="1" l="1"/>
  <c r="K31" i="1"/>
  <c r="K33" i="1"/>
  <c r="I33" i="1"/>
  <c r="G33" i="1"/>
  <c r="E33" i="1"/>
  <c r="C33" i="1"/>
  <c r="K32" i="1"/>
  <c r="I32" i="1"/>
  <c r="G32" i="1"/>
  <c r="E32" i="1"/>
  <c r="C32" i="1"/>
  <c r="I31" i="1"/>
  <c r="G31" i="1"/>
  <c r="E31" i="1"/>
  <c r="C31" i="1"/>
  <c r="K25" i="1" l="1"/>
  <c r="K26" i="1"/>
  <c r="K24" i="1"/>
  <c r="I25" i="1"/>
  <c r="I26" i="1"/>
  <c r="I24" i="1"/>
  <c r="G25" i="1"/>
  <c r="G26" i="1"/>
  <c r="G24" i="1"/>
  <c r="E25" i="1"/>
  <c r="E26" i="1"/>
  <c r="E24" i="1"/>
  <c r="C25" i="1"/>
  <c r="C26" i="1"/>
  <c r="C24" i="1"/>
  <c r="K70" i="1" l="1"/>
  <c r="K69" i="1"/>
  <c r="K68" i="1"/>
  <c r="K67" i="1"/>
  <c r="I70" i="1"/>
  <c r="I69" i="1"/>
  <c r="I68" i="1"/>
  <c r="I67" i="1"/>
  <c r="G70" i="1"/>
  <c r="G69" i="1"/>
  <c r="G68" i="1"/>
  <c r="G67" i="1"/>
  <c r="E70" i="1"/>
  <c r="E69" i="1"/>
  <c r="E68" i="1"/>
  <c r="E67" i="1"/>
  <c r="C68" i="1"/>
  <c r="C69" i="1"/>
  <c r="C70" i="1"/>
  <c r="C67" i="1"/>
  <c r="K63" i="1"/>
  <c r="K62" i="1"/>
  <c r="K61" i="1"/>
  <c r="K60" i="1"/>
  <c r="I63" i="1"/>
  <c r="I62" i="1"/>
  <c r="I61" i="1"/>
  <c r="I60" i="1"/>
  <c r="G63" i="1"/>
  <c r="G62" i="1"/>
  <c r="G61" i="1"/>
  <c r="G60" i="1"/>
  <c r="E63" i="1"/>
  <c r="E62" i="1"/>
  <c r="E61" i="1"/>
  <c r="E60" i="1"/>
  <c r="C61" i="1"/>
  <c r="C62" i="1"/>
  <c r="C63" i="1"/>
  <c r="C60" i="1"/>
  <c r="K20" i="1"/>
  <c r="K19" i="1"/>
  <c r="K18" i="1"/>
  <c r="K17" i="1"/>
  <c r="I20" i="1"/>
  <c r="I19" i="1"/>
  <c r="I18" i="1"/>
  <c r="I17" i="1"/>
  <c r="G20" i="1"/>
  <c r="G19" i="1"/>
  <c r="G18" i="1"/>
  <c r="G17" i="1"/>
  <c r="E20" i="1"/>
  <c r="E19" i="1"/>
  <c r="E18" i="1"/>
  <c r="E17" i="1"/>
  <c r="C18" i="1"/>
  <c r="C19" i="1"/>
  <c r="C20" i="1"/>
  <c r="C17" i="1"/>
  <c r="K56" i="1"/>
  <c r="K55" i="1"/>
  <c r="K54" i="1"/>
  <c r="K53" i="1"/>
  <c r="I56" i="1"/>
  <c r="G56" i="1"/>
  <c r="E56" i="1"/>
  <c r="C56" i="1"/>
  <c r="K49" i="1"/>
  <c r="I49" i="1"/>
  <c r="E49" i="1"/>
  <c r="C49" i="1"/>
  <c r="C41" i="1"/>
  <c r="E41" i="1"/>
  <c r="G41" i="1"/>
  <c r="I41" i="1"/>
  <c r="K39" i="1"/>
  <c r="K40" i="1"/>
  <c r="K41" i="1"/>
  <c r="K38" i="1"/>
  <c r="C34" i="1"/>
  <c r="E34" i="1"/>
  <c r="G34" i="1"/>
  <c r="I34" i="1"/>
  <c r="K34" i="1"/>
  <c r="K11" i="1"/>
  <c r="K12" i="1"/>
  <c r="K13" i="1"/>
  <c r="I11" i="1"/>
  <c r="I12" i="1"/>
  <c r="I13" i="1"/>
  <c r="G11" i="1"/>
  <c r="G12" i="1"/>
  <c r="G13" i="1"/>
  <c r="K10" i="1"/>
  <c r="I10" i="1"/>
  <c r="G10" i="1"/>
  <c r="E11" i="1"/>
  <c r="E12" i="1"/>
  <c r="E13" i="1"/>
  <c r="E10" i="1"/>
  <c r="C11" i="1"/>
  <c r="C12" i="1"/>
  <c r="C13" i="1"/>
  <c r="C10" i="1"/>
  <c r="K4" i="1"/>
  <c r="K5" i="1"/>
  <c r="K6" i="1"/>
  <c r="K3" i="1"/>
  <c r="I4" i="1"/>
  <c r="I5" i="1"/>
  <c r="I6" i="1"/>
  <c r="I3" i="1"/>
  <c r="G4" i="1"/>
  <c r="G5" i="1"/>
  <c r="G6" i="1"/>
  <c r="G3" i="1"/>
  <c r="E4" i="1"/>
  <c r="E5" i="1"/>
  <c r="E6" i="1"/>
  <c r="E3" i="1"/>
  <c r="C4" i="1"/>
  <c r="C5" i="1"/>
  <c r="C6" i="1"/>
  <c r="C3" i="1"/>
</calcChain>
</file>

<file path=xl/sharedStrings.xml><?xml version="1.0" encoding="utf-8"?>
<sst xmlns="http://schemas.openxmlformats.org/spreadsheetml/2006/main" count="93" uniqueCount="33">
  <si>
    <t>Filed</t>
  </si>
  <si>
    <t>Residential Burglaries</t>
  </si>
  <si>
    <t>Filed MTR or Referred to other CJ Agency</t>
  </si>
  <si>
    <t>Request for Further Investigation</t>
  </si>
  <si>
    <t>Auto Burglaries</t>
  </si>
  <si>
    <t>Homicides</t>
  </si>
  <si>
    <t>Robberies</t>
  </si>
  <si>
    <t>Felony Assault</t>
  </si>
  <si>
    <t>Sexual Assault</t>
  </si>
  <si>
    <t>Commercial Burglaries</t>
  </si>
  <si>
    <t xml:space="preserve">Domestic Violence </t>
  </si>
  <si>
    <t xml:space="preserve">All Arrests Presented </t>
  </si>
  <si>
    <t>Motion to Revoke or Referred to other CJ Agency</t>
  </si>
  <si>
    <t>Total</t>
  </si>
  <si>
    <t>Total Arrests Presented</t>
  </si>
  <si>
    <t>Row Labels</t>
  </si>
  <si>
    <t>Grand Total</t>
  </si>
  <si>
    <t>Burg - not categorized</t>
  </si>
  <si>
    <t>Felony Drug (Usually Sales/Man.)</t>
  </si>
  <si>
    <t xml:space="preserve">Arrests Presented </t>
  </si>
  <si>
    <t>SFDA Actions</t>
  </si>
  <si>
    <t>Request further investigation</t>
  </si>
  <si>
    <t>New Charges Filed</t>
  </si>
  <si>
    <t>Outcomes for Filed Cases</t>
  </si>
  <si>
    <t>Convicted</t>
  </si>
  <si>
    <t>Acquitted</t>
  </si>
  <si>
    <t>Dismissed</t>
  </si>
  <si>
    <t>Diverted</t>
  </si>
  <si>
    <t>Pending</t>
  </si>
  <si>
    <t>Other (Warrant, MTR)</t>
  </si>
  <si>
    <t>Missing (likely sealed)</t>
  </si>
  <si>
    <t>Misd Drug Sales/Man</t>
  </si>
  <si>
    <t>Misd Drug Possession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</si>
</sst>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9" fontId="0" fillId="0" borderId="1" xfId="1" applyFont="1" applyFill="1" applyBorder="1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9" fontId="0" fillId="0" borderId="1" xfId="1" applyFont="1" applyBorder="1"/>
    <xf numFmtId="9" fontId="0" fillId="0" borderId="0" xfId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/>
    <xf numFmtId="0" fontId="2" fillId="3" borderId="0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/>
    <xf numFmtId="0" fontId="0" fillId="0" borderId="0" xfId="0" applyFont="1" applyFill="1" applyBorder="1" applyAlignment="1">
      <alignment horizontal="left"/>
    </xf>
    <xf numFmtId="0" fontId="0" fillId="0" borderId="1" xfId="0" applyFont="1" applyBorder="1"/>
    <xf numFmtId="0" fontId="0" fillId="0" borderId="0" xfId="0" applyFont="1" applyAlignment="1">
      <alignment horizontal="left"/>
    </xf>
    <xf numFmtId="0" fontId="0" fillId="0" borderId="2" xfId="0" applyFont="1" applyBorder="1"/>
    <xf numFmtId="0" fontId="2" fillId="0" borderId="0" xfId="0" applyFont="1" applyAlignment="1">
      <alignment horizontal="left"/>
    </xf>
    <xf numFmtId="0" fontId="0" fillId="0" borderId="4" xfId="0" applyFont="1" applyBorder="1"/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9" fontId="2" fillId="0" borderId="0" xfId="1" applyFont="1" applyBorder="1"/>
    <xf numFmtId="9" fontId="2" fillId="0" borderId="3" xfId="1" applyFont="1" applyBorder="1"/>
    <xf numFmtId="0" fontId="2" fillId="4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4" fillId="0" borderId="0" xfId="0" applyFont="1"/>
    <xf numFmtId="9" fontId="4" fillId="0" borderId="0" xfId="1" applyFont="1" applyBorder="1"/>
    <xf numFmtId="9" fontId="4" fillId="0" borderId="3" xfId="1" applyFont="1" applyBorder="1"/>
    <xf numFmtId="0" fontId="3" fillId="3" borderId="7" xfId="0" applyFont="1" applyFill="1" applyBorder="1" applyAlignment="1">
      <alignment horizontal="center" vertical="top" wrapText="1"/>
    </xf>
    <xf numFmtId="0" fontId="4" fillId="0" borderId="8" xfId="0" applyFont="1" applyBorder="1"/>
    <xf numFmtId="9" fontId="4" fillId="0" borderId="8" xfId="1" applyFont="1" applyBorder="1"/>
    <xf numFmtId="9" fontId="4" fillId="0" borderId="9" xfId="1" applyFont="1" applyBorder="1"/>
    <xf numFmtId="0" fontId="2" fillId="4" borderId="0" xfId="0" applyFont="1" applyFill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3" fillId="3" borderId="2" xfId="0" applyFont="1" applyFill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8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618C4-112E-4F25-8BC4-697680B7300D}">
  <dimension ref="A1:AD70"/>
  <sheetViews>
    <sheetView tabSelected="1" zoomScale="76" zoomScaleNormal="80" workbookViewId="0">
      <selection activeCell="V15" sqref="V15"/>
    </sheetView>
  </sheetViews>
  <sheetFormatPr defaultRowHeight="14.4" x14ac:dyDescent="0.3"/>
  <cols>
    <col min="1" max="1" width="24.77734375" style="19" customWidth="1"/>
    <col min="2" max="11" width="5.88671875" style="15" customWidth="1"/>
    <col min="12" max="13" width="8.88671875" style="15"/>
    <col min="14" max="14" width="20.21875" style="15" customWidth="1"/>
    <col min="15" max="15" width="24" style="15" customWidth="1"/>
    <col min="16" max="16" width="5.5546875" style="15" customWidth="1"/>
    <col min="17" max="17" width="9" style="15" bestFit="1" customWidth="1"/>
    <col min="18" max="24" width="5.5546875" style="15" customWidth="1"/>
    <col min="25" max="16384" width="8.88671875" style="15"/>
  </cols>
  <sheetData>
    <row r="1" spans="1:30" x14ac:dyDescent="0.3">
      <c r="A1" s="2" t="s">
        <v>1</v>
      </c>
    </row>
    <row r="2" spans="1:30" x14ac:dyDescent="0.3">
      <c r="A2" s="17"/>
      <c r="B2" s="8">
        <v>2017</v>
      </c>
      <c r="C2" s="8"/>
      <c r="D2" s="8">
        <v>2018</v>
      </c>
      <c r="E2" s="8"/>
      <c r="F2" s="8">
        <v>2019</v>
      </c>
      <c r="G2" s="8"/>
      <c r="H2" s="8">
        <v>2020</v>
      </c>
      <c r="I2" s="8"/>
      <c r="J2" s="8">
        <v>2021</v>
      </c>
      <c r="K2" s="8"/>
      <c r="N2" s="24"/>
      <c r="O2" s="25"/>
      <c r="P2" s="48">
        <v>2018</v>
      </c>
      <c r="Q2" s="48"/>
      <c r="R2" s="48">
        <v>2019</v>
      </c>
      <c r="S2" s="48"/>
      <c r="T2" s="48">
        <v>2020</v>
      </c>
      <c r="U2" s="48"/>
      <c r="V2" s="48">
        <v>2021</v>
      </c>
      <c r="W2" s="49"/>
      <c r="Z2" s="18"/>
      <c r="AA2" s="18"/>
      <c r="AB2" s="18"/>
      <c r="AC2" s="18"/>
      <c r="AD2" s="18"/>
    </row>
    <row r="3" spans="1:30" x14ac:dyDescent="0.3">
      <c r="A3" s="4" t="s">
        <v>0</v>
      </c>
      <c r="B3" s="5">
        <v>156</v>
      </c>
      <c r="C3" s="1">
        <f>B3/$B$6</f>
        <v>0.79591836734693877</v>
      </c>
      <c r="D3" s="5">
        <v>270</v>
      </c>
      <c r="E3" s="1">
        <f>D3/$D$6</f>
        <v>0.86261980830670926</v>
      </c>
      <c r="F3" s="5">
        <v>214</v>
      </c>
      <c r="G3" s="1">
        <f>F3/$F$6</f>
        <v>0.75352112676056338</v>
      </c>
      <c r="H3" s="5">
        <v>212</v>
      </c>
      <c r="I3" s="1">
        <f>H3/$H$6</f>
        <v>0.72602739726027399</v>
      </c>
      <c r="J3" s="5">
        <v>121</v>
      </c>
      <c r="K3" s="1">
        <f>J3/$J$6</f>
        <v>0.78064516129032258</v>
      </c>
      <c r="N3" s="26"/>
      <c r="O3" s="27" t="s">
        <v>18</v>
      </c>
      <c r="P3" s="27"/>
      <c r="Q3" s="27"/>
      <c r="R3" s="27"/>
      <c r="S3" s="27"/>
      <c r="T3" s="27"/>
      <c r="U3" s="27"/>
      <c r="V3" s="27"/>
      <c r="W3" s="28"/>
      <c r="Z3" s="18"/>
      <c r="AA3" s="18"/>
      <c r="AB3" s="18"/>
      <c r="AC3" s="18"/>
      <c r="AD3" s="18"/>
    </row>
    <row r="4" spans="1:30" ht="28.8" x14ac:dyDescent="0.3">
      <c r="A4" s="4" t="s">
        <v>12</v>
      </c>
      <c r="B4" s="5">
        <v>14</v>
      </c>
      <c r="C4" s="1">
        <f t="shared" ref="C4:C6" si="0">B4/$B$6</f>
        <v>7.1428571428571425E-2</v>
      </c>
      <c r="D4" s="5">
        <v>20</v>
      </c>
      <c r="E4" s="1">
        <f t="shared" ref="E4:E6" si="1">D4/$D$6</f>
        <v>6.3897763578274758E-2</v>
      </c>
      <c r="F4" s="5">
        <v>31</v>
      </c>
      <c r="G4" s="1">
        <f t="shared" ref="G4:G6" si="2">F4/$F$6</f>
        <v>0.10915492957746478</v>
      </c>
      <c r="H4" s="5">
        <v>32</v>
      </c>
      <c r="I4" s="1">
        <f t="shared" ref="I4:I6" si="3">H4/$H$6</f>
        <v>0.1095890410958904</v>
      </c>
      <c r="J4" s="5">
        <v>15</v>
      </c>
      <c r="K4" s="1">
        <f t="shared" ref="K4:K6" si="4">J4/$J$6</f>
        <v>9.6774193548387094E-2</v>
      </c>
      <c r="N4" s="29"/>
      <c r="O4" s="44" t="s">
        <v>19</v>
      </c>
      <c r="P4" s="30">
        <v>960</v>
      </c>
      <c r="Q4" s="31">
        <v>1</v>
      </c>
      <c r="R4" s="30">
        <v>874</v>
      </c>
      <c r="S4" s="31">
        <v>1</v>
      </c>
      <c r="T4" s="30">
        <v>748</v>
      </c>
      <c r="U4" s="31">
        <v>1</v>
      </c>
      <c r="V4" s="30">
        <v>277</v>
      </c>
      <c r="W4" s="32">
        <v>1</v>
      </c>
      <c r="Z4" s="18"/>
      <c r="AA4" s="18"/>
      <c r="AB4" s="18"/>
      <c r="AC4" s="18"/>
      <c r="AD4" s="18"/>
    </row>
    <row r="5" spans="1:30" ht="28.8" x14ac:dyDescent="0.3">
      <c r="A5" s="4" t="s">
        <v>3</v>
      </c>
      <c r="B5" s="5">
        <v>22</v>
      </c>
      <c r="C5" s="1">
        <f t="shared" si="0"/>
        <v>0.11224489795918367</v>
      </c>
      <c r="D5" s="5"/>
      <c r="E5" s="1">
        <f t="shared" si="1"/>
        <v>0</v>
      </c>
      <c r="F5" s="5">
        <v>9</v>
      </c>
      <c r="G5" s="1">
        <f t="shared" si="2"/>
        <v>3.1690140845070422E-2</v>
      </c>
      <c r="H5" s="5">
        <v>21</v>
      </c>
      <c r="I5" s="1">
        <f t="shared" si="3"/>
        <v>7.1917808219178078E-2</v>
      </c>
      <c r="J5" s="5">
        <v>7</v>
      </c>
      <c r="K5" s="1">
        <f t="shared" si="4"/>
        <v>4.5161290322580643E-2</v>
      </c>
      <c r="N5" s="33" t="s">
        <v>20</v>
      </c>
      <c r="O5" s="44" t="s">
        <v>21</v>
      </c>
      <c r="P5" s="30">
        <v>35</v>
      </c>
      <c r="Q5" s="31">
        <v>3.6458333333333336E-2</v>
      </c>
      <c r="R5" s="30">
        <v>25</v>
      </c>
      <c r="S5" s="31">
        <v>2.8604118993135013E-2</v>
      </c>
      <c r="T5" s="30">
        <v>34</v>
      </c>
      <c r="U5" s="31">
        <v>4.5454545454545456E-2</v>
      </c>
      <c r="V5" s="30">
        <v>7</v>
      </c>
      <c r="W5" s="32">
        <f t="shared" ref="W5:W6" si="5">V5/277</f>
        <v>2.5270758122743681E-2</v>
      </c>
      <c r="Z5" s="18"/>
      <c r="AA5" s="18"/>
      <c r="AB5" s="18"/>
      <c r="AC5" s="18"/>
      <c r="AD5" s="18"/>
    </row>
    <row r="6" spans="1:30" ht="28.8" x14ac:dyDescent="0.3">
      <c r="A6" s="4" t="s">
        <v>14</v>
      </c>
      <c r="B6" s="5">
        <v>196</v>
      </c>
      <c r="C6" s="1">
        <f t="shared" si="0"/>
        <v>1</v>
      </c>
      <c r="D6" s="5">
        <v>313</v>
      </c>
      <c r="E6" s="1">
        <f t="shared" si="1"/>
        <v>1</v>
      </c>
      <c r="F6" s="5">
        <v>284</v>
      </c>
      <c r="G6" s="1">
        <f t="shared" si="2"/>
        <v>1</v>
      </c>
      <c r="H6" s="5">
        <v>292</v>
      </c>
      <c r="I6" s="1">
        <f t="shared" si="3"/>
        <v>1</v>
      </c>
      <c r="J6" s="5">
        <v>155</v>
      </c>
      <c r="K6" s="1">
        <f t="shared" si="4"/>
        <v>1</v>
      </c>
      <c r="N6" s="33"/>
      <c r="O6" s="44" t="s">
        <v>2</v>
      </c>
      <c r="P6" s="30">
        <v>39</v>
      </c>
      <c r="Q6" s="31">
        <v>4.0625000000000001E-2</v>
      </c>
      <c r="R6" s="30">
        <v>39</v>
      </c>
      <c r="S6" s="31">
        <v>4.462242562929062E-2</v>
      </c>
      <c r="T6" s="30">
        <v>40</v>
      </c>
      <c r="U6" s="31">
        <v>5.3475935828877004E-2</v>
      </c>
      <c r="V6" s="30">
        <v>9</v>
      </c>
      <c r="W6" s="32">
        <f t="shared" si="5"/>
        <v>3.2490974729241874E-2</v>
      </c>
    </row>
    <row r="7" spans="1:30" x14ac:dyDescent="0.3">
      <c r="N7" s="33"/>
      <c r="O7" s="44" t="s">
        <v>22</v>
      </c>
      <c r="P7" s="30">
        <v>769</v>
      </c>
      <c r="Q7" s="31">
        <v>0.80104166666666665</v>
      </c>
      <c r="R7" s="30">
        <v>692</v>
      </c>
      <c r="S7" s="31">
        <v>0.79176201372997712</v>
      </c>
      <c r="T7" s="30">
        <v>577</v>
      </c>
      <c r="U7" s="31">
        <v>0.77139037433155078</v>
      </c>
      <c r="V7" s="30">
        <v>233</v>
      </c>
      <c r="W7" s="32">
        <f>V7/277</f>
        <v>0.84115523465703967</v>
      </c>
    </row>
    <row r="8" spans="1:30" x14ac:dyDescent="0.3">
      <c r="A8" s="3" t="s">
        <v>4</v>
      </c>
      <c r="N8" s="45" t="s">
        <v>23</v>
      </c>
      <c r="O8" s="46" t="s">
        <v>24</v>
      </c>
      <c r="P8" s="35">
        <v>418</v>
      </c>
      <c r="Q8" s="36"/>
      <c r="R8" s="35">
        <v>253</v>
      </c>
      <c r="S8" s="35"/>
      <c r="T8" s="35">
        <v>139</v>
      </c>
      <c r="U8" s="35"/>
      <c r="V8" s="35">
        <v>24</v>
      </c>
      <c r="W8" s="37"/>
    </row>
    <row r="9" spans="1:30" x14ac:dyDescent="0.3">
      <c r="A9" s="17"/>
      <c r="B9" s="8">
        <v>2017</v>
      </c>
      <c r="C9" s="8"/>
      <c r="D9" s="8">
        <v>2018</v>
      </c>
      <c r="E9" s="8"/>
      <c r="F9" s="8">
        <v>2019</v>
      </c>
      <c r="G9" s="8"/>
      <c r="H9" s="8">
        <v>2020</v>
      </c>
      <c r="I9" s="8"/>
      <c r="J9" s="8">
        <v>2021</v>
      </c>
      <c r="K9" s="8"/>
      <c r="N9" s="45"/>
      <c r="O9" s="46" t="s">
        <v>25</v>
      </c>
      <c r="P9" s="35">
        <v>1</v>
      </c>
      <c r="Q9" s="36"/>
      <c r="R9" s="35">
        <v>2</v>
      </c>
      <c r="S9" s="35"/>
      <c r="T9" s="35"/>
      <c r="U9" s="35"/>
      <c r="V9" s="35"/>
      <c r="W9" s="37"/>
    </row>
    <row r="10" spans="1:30" x14ac:dyDescent="0.3">
      <c r="A10" s="4" t="s">
        <v>0</v>
      </c>
      <c r="B10" s="5">
        <v>391</v>
      </c>
      <c r="C10" s="1">
        <f>B10/B$13</f>
        <v>0.780439121756487</v>
      </c>
      <c r="D10" s="5">
        <v>325</v>
      </c>
      <c r="E10" s="1">
        <f>D10/D$13</f>
        <v>0.80049261083743839</v>
      </c>
      <c r="F10" s="5">
        <v>299</v>
      </c>
      <c r="G10" s="1">
        <f>F10/F$13</f>
        <v>0.84943181818181823</v>
      </c>
      <c r="H10" s="5">
        <v>88</v>
      </c>
      <c r="I10" s="1">
        <f>H10/H$13</f>
        <v>0.58666666666666667</v>
      </c>
      <c r="J10" s="5">
        <v>71</v>
      </c>
      <c r="K10" s="1">
        <f>J10/J$13</f>
        <v>0.78888888888888886</v>
      </c>
      <c r="N10" s="45"/>
      <c r="O10" s="46" t="s">
        <v>26</v>
      </c>
      <c r="P10" s="35">
        <v>109</v>
      </c>
      <c r="Q10" s="36"/>
      <c r="R10" s="35">
        <v>120</v>
      </c>
      <c r="S10" s="35"/>
      <c r="T10" s="35">
        <v>91</v>
      </c>
      <c r="U10" s="35"/>
      <c r="V10" s="35">
        <v>13</v>
      </c>
      <c r="W10" s="37"/>
    </row>
    <row r="11" spans="1:30" ht="28.8" x14ac:dyDescent="0.3">
      <c r="A11" s="4" t="s">
        <v>2</v>
      </c>
      <c r="B11" s="5">
        <v>48</v>
      </c>
      <c r="C11" s="1">
        <f t="shared" ref="C11:C13" si="6">B11/B$13</f>
        <v>9.580838323353294E-2</v>
      </c>
      <c r="D11" s="5">
        <v>30</v>
      </c>
      <c r="E11" s="1">
        <f t="shared" ref="E11:E13" si="7">D11/D$13</f>
        <v>7.3891625615763554E-2</v>
      </c>
      <c r="F11" s="5">
        <v>25</v>
      </c>
      <c r="G11" s="1">
        <f t="shared" ref="G11:G13" si="8">F11/F$13</f>
        <v>7.1022727272727279E-2</v>
      </c>
      <c r="H11" s="5">
        <v>26</v>
      </c>
      <c r="I11" s="1">
        <f t="shared" ref="I11:I13" si="9">H11/H$13</f>
        <v>0.17333333333333334</v>
      </c>
      <c r="J11" s="5">
        <v>3</v>
      </c>
      <c r="K11" s="1">
        <f t="shared" ref="K11:K13" si="10">J11/J$13</f>
        <v>3.3333333333333333E-2</v>
      </c>
      <c r="N11" s="45"/>
      <c r="O11" s="46" t="s">
        <v>27</v>
      </c>
      <c r="P11" s="35">
        <v>26</v>
      </c>
      <c r="Q11" s="36"/>
      <c r="R11" s="35">
        <v>24</v>
      </c>
      <c r="S11" s="35"/>
      <c r="T11" s="35">
        <v>17</v>
      </c>
      <c r="U11" s="35"/>
      <c r="V11" s="35"/>
      <c r="W11" s="37"/>
    </row>
    <row r="12" spans="1:30" ht="28.8" x14ac:dyDescent="0.3">
      <c r="A12" s="4" t="s">
        <v>3</v>
      </c>
      <c r="B12" s="5">
        <v>4</v>
      </c>
      <c r="C12" s="1">
        <f t="shared" si="6"/>
        <v>7.9840319361277438E-3</v>
      </c>
      <c r="D12" s="5">
        <v>4</v>
      </c>
      <c r="E12" s="1">
        <f t="shared" si="7"/>
        <v>9.852216748768473E-3</v>
      </c>
      <c r="F12" s="5">
        <v>10</v>
      </c>
      <c r="G12" s="1">
        <f t="shared" si="8"/>
        <v>2.8409090909090908E-2</v>
      </c>
      <c r="H12" s="5">
        <v>17</v>
      </c>
      <c r="I12" s="1">
        <f t="shared" si="9"/>
        <v>0.11333333333333333</v>
      </c>
      <c r="J12" s="5">
        <v>4</v>
      </c>
      <c r="K12" s="1">
        <f t="shared" si="10"/>
        <v>4.4444444444444446E-2</v>
      </c>
      <c r="N12" s="45"/>
      <c r="O12" s="46" t="s">
        <v>28</v>
      </c>
      <c r="P12" s="35">
        <v>18</v>
      </c>
      <c r="Q12" s="36"/>
      <c r="R12" s="35">
        <v>54</v>
      </c>
      <c r="S12" s="35"/>
      <c r="T12" s="35">
        <v>161</v>
      </c>
      <c r="U12" s="35"/>
      <c r="V12" s="35">
        <v>144</v>
      </c>
      <c r="W12" s="37"/>
      <c r="Y12" s="20"/>
    </row>
    <row r="13" spans="1:30" x14ac:dyDescent="0.3">
      <c r="A13" s="4" t="s">
        <v>14</v>
      </c>
      <c r="B13" s="5">
        <v>501</v>
      </c>
      <c r="C13" s="1">
        <f t="shared" si="6"/>
        <v>1</v>
      </c>
      <c r="D13" s="5">
        <v>406</v>
      </c>
      <c r="E13" s="1">
        <f t="shared" si="7"/>
        <v>1</v>
      </c>
      <c r="F13" s="5">
        <v>352</v>
      </c>
      <c r="G13" s="1">
        <f t="shared" si="8"/>
        <v>1</v>
      </c>
      <c r="H13" s="5">
        <v>150</v>
      </c>
      <c r="I13" s="1">
        <f t="shared" si="9"/>
        <v>1</v>
      </c>
      <c r="J13" s="5">
        <v>90</v>
      </c>
      <c r="K13" s="1">
        <f t="shared" si="10"/>
        <v>1</v>
      </c>
      <c r="N13" s="45"/>
      <c r="O13" s="46" t="s">
        <v>29</v>
      </c>
      <c r="P13" s="35">
        <v>29</v>
      </c>
      <c r="Q13" s="36"/>
      <c r="R13" s="35">
        <v>50</v>
      </c>
      <c r="S13" s="35"/>
      <c r="T13" s="35">
        <v>9</v>
      </c>
      <c r="U13" s="35"/>
      <c r="V13" s="35">
        <v>2</v>
      </c>
      <c r="W13" s="37"/>
      <c r="Y13" s="20"/>
    </row>
    <row r="14" spans="1:30" x14ac:dyDescent="0.3">
      <c r="N14" s="38"/>
      <c r="O14" s="47" t="s">
        <v>30</v>
      </c>
      <c r="P14" s="39">
        <v>168</v>
      </c>
      <c r="Q14" s="40"/>
      <c r="R14" s="39">
        <v>188</v>
      </c>
      <c r="S14" s="39"/>
      <c r="T14" s="39">
        <v>158</v>
      </c>
      <c r="U14" s="39"/>
      <c r="V14" s="39">
        <v>50</v>
      </c>
      <c r="W14" s="41"/>
      <c r="Y14" s="20"/>
    </row>
    <row r="15" spans="1:30" x14ac:dyDescent="0.3">
      <c r="A15" s="2" t="s">
        <v>9</v>
      </c>
      <c r="M15" s="21"/>
      <c r="N15" s="26"/>
      <c r="O15" s="27" t="s">
        <v>31</v>
      </c>
      <c r="P15" s="27"/>
      <c r="Q15" s="27"/>
      <c r="R15" s="27"/>
      <c r="S15" s="27"/>
      <c r="T15" s="27"/>
      <c r="U15" s="27"/>
      <c r="V15" s="27"/>
      <c r="W15" s="28"/>
    </row>
    <row r="16" spans="1:30" x14ac:dyDescent="0.3">
      <c r="A16" s="17"/>
      <c r="B16" s="8">
        <v>2017</v>
      </c>
      <c r="C16" s="8"/>
      <c r="D16" s="8">
        <v>2018</v>
      </c>
      <c r="E16" s="8"/>
      <c r="F16" s="8">
        <v>2019</v>
      </c>
      <c r="G16" s="8"/>
      <c r="H16" s="8">
        <v>2020</v>
      </c>
      <c r="I16" s="8"/>
      <c r="J16" s="8">
        <v>2021</v>
      </c>
      <c r="K16" s="8"/>
      <c r="M16" s="6"/>
      <c r="N16" s="29"/>
      <c r="O16" s="44" t="s">
        <v>19</v>
      </c>
      <c r="P16" s="30">
        <v>34</v>
      </c>
      <c r="Q16" s="31">
        <v>1</v>
      </c>
      <c r="R16" s="30">
        <v>25</v>
      </c>
      <c r="S16" s="31">
        <v>1</v>
      </c>
      <c r="T16" s="30">
        <v>7</v>
      </c>
      <c r="U16" s="31">
        <v>1</v>
      </c>
      <c r="V16" s="30">
        <v>1</v>
      </c>
      <c r="W16" s="32"/>
    </row>
    <row r="17" spans="1:30" ht="28.8" x14ac:dyDescent="0.3">
      <c r="A17" s="4" t="s">
        <v>0</v>
      </c>
      <c r="B17" s="5">
        <v>138</v>
      </c>
      <c r="C17" s="1">
        <f>B17/B$20</f>
        <v>0.70050761421319796</v>
      </c>
      <c r="D17" s="5">
        <v>309</v>
      </c>
      <c r="E17" s="1">
        <f>D17/D$20</f>
        <v>0.82180851063829785</v>
      </c>
      <c r="F17" s="5">
        <v>214</v>
      </c>
      <c r="G17" s="1">
        <f>F17/F$20</f>
        <v>0.78966789667896675</v>
      </c>
      <c r="H17" s="5">
        <v>218</v>
      </c>
      <c r="I17" s="1">
        <f>H17/H$20</f>
        <v>0.60724233983286913</v>
      </c>
      <c r="J17" s="5">
        <v>110</v>
      </c>
      <c r="K17" s="1">
        <f>J17/J$20</f>
        <v>0.82089552238805974</v>
      </c>
      <c r="N17" s="33" t="s">
        <v>20</v>
      </c>
      <c r="O17" s="44" t="s">
        <v>21</v>
      </c>
      <c r="P17" s="30"/>
      <c r="Q17" s="31"/>
      <c r="R17" s="30"/>
      <c r="S17" s="31"/>
      <c r="T17" s="30"/>
      <c r="U17" s="31"/>
      <c r="V17" s="30"/>
      <c r="W17" s="32"/>
    </row>
    <row r="18" spans="1:30" ht="28.8" x14ac:dyDescent="0.3">
      <c r="A18" s="4" t="s">
        <v>2</v>
      </c>
      <c r="B18" s="5">
        <v>38</v>
      </c>
      <c r="C18" s="1">
        <f>B18/B$20</f>
        <v>0.19289340101522842</v>
      </c>
      <c r="D18" s="5">
        <v>33</v>
      </c>
      <c r="E18" s="1">
        <f>D18/D$20</f>
        <v>8.7765957446808512E-2</v>
      </c>
      <c r="F18" s="5">
        <v>24</v>
      </c>
      <c r="G18" s="1">
        <f>F18/F$20</f>
        <v>8.8560885608856083E-2</v>
      </c>
      <c r="H18" s="5">
        <v>51</v>
      </c>
      <c r="I18" s="1">
        <f>H18/H$20</f>
        <v>0.14206128133704735</v>
      </c>
      <c r="J18" s="5">
        <v>10</v>
      </c>
      <c r="K18" s="1">
        <f>J18/J$20</f>
        <v>7.4626865671641784E-2</v>
      </c>
      <c r="N18" s="33"/>
      <c r="O18" s="44" t="s">
        <v>2</v>
      </c>
      <c r="P18" s="30"/>
      <c r="Q18" s="31"/>
      <c r="R18" s="30"/>
      <c r="S18" s="31"/>
      <c r="T18" s="30"/>
      <c r="U18" s="31"/>
      <c r="V18" s="30"/>
      <c r="W18" s="32"/>
    </row>
    <row r="19" spans="1:30" ht="28.8" x14ac:dyDescent="0.3">
      <c r="A19" s="4" t="s">
        <v>3</v>
      </c>
      <c r="B19" s="5">
        <v>2</v>
      </c>
      <c r="C19" s="1">
        <f>B19/B$20</f>
        <v>1.015228426395939E-2</v>
      </c>
      <c r="D19" s="5">
        <v>13</v>
      </c>
      <c r="E19" s="1">
        <f>D19/D$20</f>
        <v>3.4574468085106384E-2</v>
      </c>
      <c r="F19" s="5">
        <v>5</v>
      </c>
      <c r="G19" s="1">
        <f>F19/F$20</f>
        <v>1.8450184501845018E-2</v>
      </c>
      <c r="H19" s="5">
        <v>48</v>
      </c>
      <c r="I19" s="1">
        <f>H19/H$20</f>
        <v>0.13370473537604458</v>
      </c>
      <c r="J19" s="5">
        <v>3</v>
      </c>
      <c r="K19" s="1">
        <f>J19/J$20</f>
        <v>2.2388059701492536E-2</v>
      </c>
      <c r="N19" s="33"/>
      <c r="O19" s="44" t="s">
        <v>22</v>
      </c>
      <c r="P19" s="30">
        <v>26</v>
      </c>
      <c r="Q19" s="31">
        <v>0.76470588235294112</v>
      </c>
      <c r="R19" s="30">
        <v>16</v>
      </c>
      <c r="S19" s="31">
        <v>0.64</v>
      </c>
      <c r="T19" s="30">
        <v>5</v>
      </c>
      <c r="U19" s="31">
        <v>0.7142857142857143</v>
      </c>
      <c r="V19" s="30"/>
      <c r="W19" s="32"/>
    </row>
    <row r="20" spans="1:30" x14ac:dyDescent="0.3">
      <c r="A20" s="4" t="s">
        <v>14</v>
      </c>
      <c r="B20" s="5">
        <v>197</v>
      </c>
      <c r="C20" s="1">
        <f>B20/B$20</f>
        <v>1</v>
      </c>
      <c r="D20" s="5">
        <v>376</v>
      </c>
      <c r="E20" s="1">
        <f>D20/D$20</f>
        <v>1</v>
      </c>
      <c r="F20" s="5">
        <v>271</v>
      </c>
      <c r="G20" s="1">
        <f>F20/F$20</f>
        <v>1</v>
      </c>
      <c r="H20" s="5">
        <v>359</v>
      </c>
      <c r="I20" s="1">
        <f>H20/H$20</f>
        <v>1</v>
      </c>
      <c r="J20" s="5">
        <v>134</v>
      </c>
      <c r="K20" s="1">
        <f>J20/J$20</f>
        <v>1</v>
      </c>
      <c r="N20" s="45" t="s">
        <v>23</v>
      </c>
      <c r="O20" s="46" t="s">
        <v>24</v>
      </c>
      <c r="P20" s="35">
        <v>7</v>
      </c>
      <c r="Q20" s="36"/>
      <c r="R20" s="35">
        <v>1</v>
      </c>
      <c r="S20" s="35"/>
      <c r="T20" s="35"/>
      <c r="U20" s="35"/>
      <c r="V20" s="35"/>
      <c r="W20" s="37"/>
    </row>
    <row r="21" spans="1:30" x14ac:dyDescent="0.3">
      <c r="A21" s="14"/>
      <c r="C21" s="10"/>
      <c r="E21" s="10"/>
      <c r="G21" s="10"/>
      <c r="I21" s="10"/>
      <c r="K21" s="10"/>
      <c r="N21" s="45"/>
      <c r="O21" s="46" t="s">
        <v>25</v>
      </c>
      <c r="P21" s="35"/>
      <c r="Q21" s="36"/>
      <c r="R21" s="35"/>
      <c r="S21" s="35"/>
      <c r="T21" s="35"/>
      <c r="U21" s="35"/>
      <c r="V21" s="35"/>
      <c r="W21" s="37"/>
    </row>
    <row r="22" spans="1:30" x14ac:dyDescent="0.3">
      <c r="A22" s="16" t="s">
        <v>17</v>
      </c>
      <c r="N22" s="45"/>
      <c r="O22" s="46" t="s">
        <v>26</v>
      </c>
      <c r="P22" s="35">
        <v>8</v>
      </c>
      <c r="Q22" s="36"/>
      <c r="R22" s="35">
        <v>2</v>
      </c>
      <c r="S22" s="35"/>
      <c r="T22" s="35"/>
      <c r="U22" s="35"/>
      <c r="V22" s="35"/>
      <c r="W22" s="37"/>
    </row>
    <row r="23" spans="1:30" x14ac:dyDescent="0.3">
      <c r="A23" s="12" t="s">
        <v>15</v>
      </c>
      <c r="B23" s="11">
        <v>2017</v>
      </c>
      <c r="C23" s="11"/>
      <c r="D23" s="11">
        <v>2018</v>
      </c>
      <c r="E23" s="11"/>
      <c r="F23" s="11">
        <v>2019</v>
      </c>
      <c r="G23" s="11"/>
      <c r="H23" s="11">
        <v>2020</v>
      </c>
      <c r="I23" s="11"/>
      <c r="J23" s="11">
        <v>2021</v>
      </c>
      <c r="K23" s="11"/>
      <c r="N23" s="45"/>
      <c r="O23" s="46" t="s">
        <v>27</v>
      </c>
      <c r="P23" s="35">
        <v>4</v>
      </c>
      <c r="Q23" s="36"/>
      <c r="R23" s="35">
        <v>2</v>
      </c>
      <c r="S23" s="35"/>
      <c r="T23" s="35"/>
      <c r="U23" s="35"/>
      <c r="V23" s="35"/>
      <c r="W23" s="37"/>
    </row>
    <row r="24" spans="1:30" x14ac:dyDescent="0.3">
      <c r="A24" s="4" t="s">
        <v>0</v>
      </c>
      <c r="B24" s="5">
        <v>325</v>
      </c>
      <c r="C24" s="1">
        <f>B24/428</f>
        <v>0.75934579439252337</v>
      </c>
      <c r="D24" s="5">
        <v>249</v>
      </c>
      <c r="E24" s="1">
        <f>D24/338</f>
        <v>0.73668639053254437</v>
      </c>
      <c r="F24" s="5">
        <v>270</v>
      </c>
      <c r="G24" s="1">
        <f>F24/397</f>
        <v>0.68010075566750627</v>
      </c>
      <c r="H24" s="5">
        <v>215</v>
      </c>
      <c r="I24" s="1">
        <f>H24/426</f>
        <v>0.50469483568075113</v>
      </c>
      <c r="J24" s="5">
        <v>43</v>
      </c>
      <c r="K24" s="1">
        <f>J24/74</f>
        <v>0.58108108108108103</v>
      </c>
      <c r="N24" s="34"/>
      <c r="O24" s="46" t="s">
        <v>28</v>
      </c>
      <c r="P24" s="35">
        <v>1</v>
      </c>
      <c r="Q24" s="36"/>
      <c r="R24" s="35">
        <v>1</v>
      </c>
      <c r="S24" s="35"/>
      <c r="T24" s="35">
        <v>1</v>
      </c>
      <c r="U24" s="35"/>
      <c r="V24" s="35"/>
      <c r="W24" s="37"/>
    </row>
    <row r="25" spans="1:30" ht="28.8" x14ac:dyDescent="0.3">
      <c r="A25" s="4" t="s">
        <v>2</v>
      </c>
      <c r="B25" s="5">
        <v>16</v>
      </c>
      <c r="C25" s="1">
        <f t="shared" ref="C25:C26" si="11">B25/428</f>
        <v>3.7383177570093455E-2</v>
      </c>
      <c r="D25" s="5">
        <v>17</v>
      </c>
      <c r="E25" s="1">
        <f t="shared" ref="E25:E26" si="12">D25/338</f>
        <v>5.0295857988165681E-2</v>
      </c>
      <c r="F25" s="5">
        <v>22</v>
      </c>
      <c r="G25" s="1">
        <f t="shared" ref="G25:G26" si="13">F25/397</f>
        <v>5.5415617128463476E-2</v>
      </c>
      <c r="H25" s="5">
        <v>70</v>
      </c>
      <c r="I25" s="1">
        <f t="shared" ref="I25:I26" si="14">H25/426</f>
        <v>0.16431924882629109</v>
      </c>
      <c r="J25" s="5">
        <v>4</v>
      </c>
      <c r="K25" s="1">
        <f t="shared" ref="K25:K26" si="15">J25/74</f>
        <v>5.4054054054054057E-2</v>
      </c>
      <c r="N25" s="34"/>
      <c r="O25" s="46" t="s">
        <v>29</v>
      </c>
      <c r="P25" s="35"/>
      <c r="Q25" s="36"/>
      <c r="R25" s="35"/>
      <c r="S25" s="35"/>
      <c r="T25" s="35">
        <v>4</v>
      </c>
      <c r="U25" s="35"/>
      <c r="V25" s="35"/>
      <c r="W25" s="37"/>
    </row>
    <row r="26" spans="1:30" ht="28.8" x14ac:dyDescent="0.3">
      <c r="A26" s="4" t="s">
        <v>3</v>
      </c>
      <c r="B26" s="5">
        <v>8</v>
      </c>
      <c r="C26" s="1">
        <f t="shared" si="11"/>
        <v>1.8691588785046728E-2</v>
      </c>
      <c r="D26" s="5">
        <v>5</v>
      </c>
      <c r="E26" s="1">
        <f t="shared" si="12"/>
        <v>1.4792899408284023E-2</v>
      </c>
      <c r="F26" s="5">
        <v>19</v>
      </c>
      <c r="G26" s="1">
        <f t="shared" si="13"/>
        <v>4.7858942065491183E-2</v>
      </c>
      <c r="H26" s="5">
        <v>46</v>
      </c>
      <c r="I26" s="1">
        <f t="shared" si="14"/>
        <v>0.107981220657277</v>
      </c>
      <c r="J26" s="5">
        <v>6</v>
      </c>
      <c r="K26" s="1">
        <f t="shared" si="15"/>
        <v>8.1081081081081086E-2</v>
      </c>
      <c r="N26" s="38"/>
      <c r="O26" s="47" t="s">
        <v>30</v>
      </c>
      <c r="P26" s="39">
        <v>6</v>
      </c>
      <c r="Q26" s="40"/>
      <c r="R26" s="39">
        <v>10</v>
      </c>
      <c r="S26" s="39"/>
      <c r="T26" s="39"/>
      <c r="U26" s="39"/>
      <c r="V26" s="39"/>
      <c r="W26" s="41"/>
    </row>
    <row r="27" spans="1:30" x14ac:dyDescent="0.3">
      <c r="A27" s="13" t="s">
        <v>16</v>
      </c>
      <c r="B27" s="11">
        <v>428</v>
      </c>
      <c r="C27" s="11"/>
      <c r="D27" s="11">
        <v>338</v>
      </c>
      <c r="E27" s="11"/>
      <c r="F27" s="11">
        <v>397</v>
      </c>
      <c r="G27" s="11"/>
      <c r="H27" s="11">
        <v>426</v>
      </c>
      <c r="I27" s="11"/>
      <c r="J27" s="11">
        <v>74</v>
      </c>
      <c r="K27" s="11"/>
      <c r="N27" s="24"/>
      <c r="O27" s="42" t="s">
        <v>32</v>
      </c>
      <c r="P27" s="42"/>
      <c r="Q27" s="42"/>
      <c r="R27" s="42"/>
      <c r="S27" s="42"/>
      <c r="T27" s="42"/>
      <c r="U27" s="42"/>
      <c r="V27" s="42"/>
      <c r="W27" s="43"/>
    </row>
    <row r="28" spans="1:30" x14ac:dyDescent="0.3">
      <c r="N28" s="29"/>
      <c r="O28" s="44" t="s">
        <v>19</v>
      </c>
      <c r="P28" s="30">
        <v>994</v>
      </c>
      <c r="Q28" s="31">
        <v>1</v>
      </c>
      <c r="R28" s="30">
        <v>803</v>
      </c>
      <c r="S28" s="31">
        <v>1</v>
      </c>
      <c r="T28" s="30">
        <v>301</v>
      </c>
      <c r="U28" s="31">
        <v>1</v>
      </c>
      <c r="V28" s="30">
        <v>95</v>
      </c>
      <c r="W28" s="32">
        <v>1</v>
      </c>
    </row>
    <row r="29" spans="1:30" ht="28.8" x14ac:dyDescent="0.3">
      <c r="A29" s="3" t="s">
        <v>5</v>
      </c>
      <c r="N29" s="33" t="s">
        <v>20</v>
      </c>
      <c r="O29" s="44" t="s">
        <v>21</v>
      </c>
      <c r="P29" s="30">
        <v>2</v>
      </c>
      <c r="Q29" s="31">
        <v>2.012072434607646E-3</v>
      </c>
      <c r="R29" s="30">
        <v>1</v>
      </c>
      <c r="S29" s="31">
        <v>0.12453300124533002</v>
      </c>
      <c r="T29" s="30">
        <v>4</v>
      </c>
      <c r="U29" s="31">
        <v>1.3289036544850499E-2</v>
      </c>
      <c r="V29" s="30"/>
      <c r="W29" s="32"/>
    </row>
    <row r="30" spans="1:30" ht="14.4" customHeight="1" x14ac:dyDescent="0.3">
      <c r="A30" s="17"/>
      <c r="B30" s="8">
        <v>2017</v>
      </c>
      <c r="C30" s="8"/>
      <c r="D30" s="8">
        <v>2018</v>
      </c>
      <c r="E30" s="8"/>
      <c r="F30" s="8">
        <v>2019</v>
      </c>
      <c r="G30" s="8"/>
      <c r="H30" s="8">
        <v>2020</v>
      </c>
      <c r="I30" s="8"/>
      <c r="J30" s="8">
        <v>2021</v>
      </c>
      <c r="K30" s="8"/>
      <c r="N30" s="33"/>
      <c r="O30" s="44" t="s">
        <v>2</v>
      </c>
      <c r="P30" s="30">
        <v>200</v>
      </c>
      <c r="Q30" s="31">
        <v>0.2012072434607646</v>
      </c>
      <c r="R30" s="30">
        <v>212</v>
      </c>
      <c r="S30" s="31">
        <v>0.26400996264009963</v>
      </c>
      <c r="T30" s="30">
        <v>71</v>
      </c>
      <c r="U30" s="31">
        <v>0.23588039867109634</v>
      </c>
      <c r="V30" s="30">
        <v>31</v>
      </c>
      <c r="W30" s="32">
        <f>31/95</f>
        <v>0.32631578947368423</v>
      </c>
      <c r="X30" s="7"/>
      <c r="Z30" s="14"/>
      <c r="AA30" s="14"/>
      <c r="AB30" s="14"/>
      <c r="AC30" s="14"/>
      <c r="AD30" s="14"/>
    </row>
    <row r="31" spans="1:30" x14ac:dyDescent="0.3">
      <c r="A31" s="4" t="s">
        <v>0</v>
      </c>
      <c r="B31" s="22">
        <v>32</v>
      </c>
      <c r="C31" s="9">
        <f>B31/45</f>
        <v>0.71111111111111114</v>
      </c>
      <c r="D31" s="22">
        <v>31</v>
      </c>
      <c r="E31" s="9">
        <f>D31/41</f>
        <v>0.75609756097560976</v>
      </c>
      <c r="F31" s="22">
        <v>24</v>
      </c>
      <c r="G31" s="9">
        <f>F31/36</f>
        <v>0.66666666666666663</v>
      </c>
      <c r="H31" s="22">
        <v>31</v>
      </c>
      <c r="I31" s="9">
        <f>H31/40</f>
        <v>0.77500000000000002</v>
      </c>
      <c r="J31" s="22">
        <v>10</v>
      </c>
      <c r="K31" s="9">
        <f>J31/16</f>
        <v>0.625</v>
      </c>
      <c r="N31" s="33"/>
      <c r="O31" s="44" t="s">
        <v>22</v>
      </c>
      <c r="P31" s="30">
        <v>125</v>
      </c>
      <c r="Q31" s="31">
        <v>0.12575452716297786</v>
      </c>
      <c r="R31" s="30">
        <v>71</v>
      </c>
      <c r="S31" s="31">
        <v>8.8418430884184315E-2</v>
      </c>
      <c r="T31" s="30">
        <v>13</v>
      </c>
      <c r="U31" s="31">
        <v>4.3189368770764118E-2</v>
      </c>
      <c r="V31" s="30"/>
      <c r="W31" s="32"/>
      <c r="X31" s="10"/>
      <c r="Z31" s="14"/>
      <c r="AA31" s="14"/>
      <c r="AB31" s="14"/>
      <c r="AC31" s="14"/>
      <c r="AD31" s="14"/>
    </row>
    <row r="32" spans="1:30" ht="28.8" x14ac:dyDescent="0.3">
      <c r="A32" s="4" t="s">
        <v>2</v>
      </c>
      <c r="B32" s="22">
        <v>2</v>
      </c>
      <c r="C32" s="9">
        <f t="shared" ref="C32:C33" si="16">B32/45</f>
        <v>4.4444444444444446E-2</v>
      </c>
      <c r="D32" s="22">
        <v>1</v>
      </c>
      <c r="E32" s="9">
        <f t="shared" ref="E32:E33" si="17">D32/41</f>
        <v>2.4390243902439025E-2</v>
      </c>
      <c r="F32" s="22">
        <v>1</v>
      </c>
      <c r="G32" s="9">
        <f t="shared" ref="G32:G33" si="18">F32/36</f>
        <v>2.7777777777777776E-2</v>
      </c>
      <c r="H32" s="22">
        <v>1</v>
      </c>
      <c r="I32" s="9">
        <f t="shared" ref="I32:I33" si="19">H32/40</f>
        <v>2.5000000000000001E-2</v>
      </c>
      <c r="J32" s="22">
        <v>1</v>
      </c>
      <c r="K32" s="9">
        <f t="shared" ref="K32:K33" si="20">J32/15</f>
        <v>6.6666666666666666E-2</v>
      </c>
      <c r="N32" s="34" t="s">
        <v>23</v>
      </c>
      <c r="O32" s="46" t="s">
        <v>24</v>
      </c>
      <c r="P32" s="35">
        <v>37</v>
      </c>
      <c r="Q32" s="36"/>
      <c r="R32" s="35">
        <v>20</v>
      </c>
      <c r="S32" s="35"/>
      <c r="T32" s="35">
        <v>4</v>
      </c>
      <c r="U32" s="35"/>
      <c r="V32" s="35"/>
      <c r="W32" s="37"/>
      <c r="X32" s="10"/>
      <c r="Z32" s="14"/>
      <c r="AA32" s="14"/>
      <c r="AB32" s="14"/>
      <c r="AC32" s="14"/>
      <c r="AD32" s="14"/>
    </row>
    <row r="33" spans="1:30" ht="28.8" x14ac:dyDescent="0.3">
      <c r="A33" s="4" t="s">
        <v>3</v>
      </c>
      <c r="B33" s="22">
        <v>8</v>
      </c>
      <c r="C33" s="9">
        <f t="shared" si="16"/>
        <v>0.17777777777777778</v>
      </c>
      <c r="D33" s="22">
        <v>7</v>
      </c>
      <c r="E33" s="9">
        <f t="shared" si="17"/>
        <v>0.17073170731707318</v>
      </c>
      <c r="F33" s="22">
        <v>5</v>
      </c>
      <c r="G33" s="9">
        <f t="shared" si="18"/>
        <v>0.1388888888888889</v>
      </c>
      <c r="H33" s="22">
        <v>5</v>
      </c>
      <c r="I33" s="9">
        <f t="shared" si="19"/>
        <v>0.125</v>
      </c>
      <c r="J33" s="22">
        <v>4</v>
      </c>
      <c r="K33" s="9">
        <f t="shared" si="20"/>
        <v>0.26666666666666666</v>
      </c>
      <c r="N33" s="34"/>
      <c r="O33" s="46" t="s">
        <v>25</v>
      </c>
      <c r="P33" s="35"/>
      <c r="Q33" s="36"/>
      <c r="R33" s="35"/>
      <c r="S33" s="35"/>
      <c r="T33" s="35"/>
      <c r="U33" s="35"/>
      <c r="V33" s="35"/>
      <c r="W33" s="37"/>
      <c r="X33" s="10"/>
      <c r="Z33" s="14"/>
      <c r="AA33" s="14"/>
      <c r="AB33" s="14"/>
      <c r="AC33" s="14"/>
      <c r="AD33" s="14"/>
    </row>
    <row r="34" spans="1:30" x14ac:dyDescent="0.3">
      <c r="A34" s="4" t="s">
        <v>14</v>
      </c>
      <c r="B34" s="5">
        <v>45</v>
      </c>
      <c r="C34" s="1">
        <f>B34/B$34</f>
        <v>1</v>
      </c>
      <c r="D34" s="5">
        <v>41</v>
      </c>
      <c r="E34" s="1">
        <f>D34/D$34</f>
        <v>1</v>
      </c>
      <c r="F34" s="5">
        <v>36</v>
      </c>
      <c r="G34" s="1">
        <f>F34/F$34</f>
        <v>1</v>
      </c>
      <c r="H34" s="5">
        <v>38</v>
      </c>
      <c r="I34" s="1">
        <f>H34/H$34</f>
        <v>1</v>
      </c>
      <c r="J34" s="5">
        <v>28</v>
      </c>
      <c r="K34" s="1">
        <f>J34/J$34</f>
        <v>1</v>
      </c>
      <c r="N34" s="34"/>
      <c r="O34" s="46" t="s">
        <v>26</v>
      </c>
      <c r="P34" s="35">
        <v>33</v>
      </c>
      <c r="Q34" s="36"/>
      <c r="R34" s="35">
        <v>9</v>
      </c>
      <c r="S34" s="35"/>
      <c r="T34" s="35">
        <v>4</v>
      </c>
      <c r="U34" s="35"/>
      <c r="V34" s="35"/>
      <c r="W34" s="37"/>
      <c r="X34" s="7"/>
      <c r="Z34" s="14"/>
      <c r="AA34" s="14"/>
      <c r="AB34" s="14"/>
      <c r="AC34" s="14"/>
      <c r="AD34" s="14"/>
    </row>
    <row r="35" spans="1:30" x14ac:dyDescent="0.3">
      <c r="N35" s="34"/>
      <c r="O35" s="46" t="s">
        <v>27</v>
      </c>
      <c r="P35" s="35">
        <v>13</v>
      </c>
      <c r="Q35" s="36"/>
      <c r="R35" s="35">
        <v>2</v>
      </c>
      <c r="S35" s="35"/>
      <c r="T35" s="35"/>
      <c r="U35" s="35"/>
      <c r="V35" s="35"/>
      <c r="W35" s="37"/>
      <c r="X35" s="7"/>
    </row>
    <row r="36" spans="1:30" x14ac:dyDescent="0.3">
      <c r="A36" s="2" t="s">
        <v>6</v>
      </c>
      <c r="N36" s="34"/>
      <c r="O36" s="46" t="s">
        <v>28</v>
      </c>
      <c r="P36" s="35">
        <v>1</v>
      </c>
      <c r="Q36" s="36"/>
      <c r="R36" s="35">
        <v>3</v>
      </c>
      <c r="S36" s="35"/>
      <c r="T36" s="35">
        <v>5</v>
      </c>
      <c r="U36" s="35"/>
      <c r="V36" s="35"/>
      <c r="W36" s="37"/>
    </row>
    <row r="37" spans="1:30" x14ac:dyDescent="0.3">
      <c r="A37" s="17"/>
      <c r="B37" s="8">
        <v>2017</v>
      </c>
      <c r="C37" s="8"/>
      <c r="D37" s="8">
        <v>2018</v>
      </c>
      <c r="E37" s="8"/>
      <c r="F37" s="8">
        <v>2019</v>
      </c>
      <c r="G37" s="8"/>
      <c r="H37" s="8">
        <v>2020</v>
      </c>
      <c r="I37" s="8"/>
      <c r="J37" s="8">
        <v>2021</v>
      </c>
      <c r="K37" s="8"/>
      <c r="N37" s="34"/>
      <c r="O37" s="46" t="s">
        <v>29</v>
      </c>
      <c r="P37" s="35">
        <v>3</v>
      </c>
      <c r="Q37" s="36"/>
      <c r="R37" s="35">
        <v>2</v>
      </c>
      <c r="S37" s="35"/>
      <c r="T37" s="35"/>
      <c r="U37" s="35"/>
      <c r="V37" s="35"/>
      <c r="W37" s="37"/>
      <c r="X37" s="7"/>
    </row>
    <row r="38" spans="1:30" x14ac:dyDescent="0.3">
      <c r="A38" s="4" t="s">
        <v>0</v>
      </c>
      <c r="B38" s="5">
        <v>378</v>
      </c>
      <c r="C38" s="1">
        <v>0.66784452296819785</v>
      </c>
      <c r="D38" s="5">
        <v>467</v>
      </c>
      <c r="E38" s="1">
        <v>0.7001499250374813</v>
      </c>
      <c r="F38" s="5">
        <v>411</v>
      </c>
      <c r="G38" s="1">
        <v>0.67377049180327864</v>
      </c>
      <c r="H38" s="5">
        <v>266</v>
      </c>
      <c r="I38" s="1">
        <v>0.57826086956521738</v>
      </c>
      <c r="J38" s="5">
        <v>110</v>
      </c>
      <c r="K38" s="1">
        <f>J38/J$41</f>
        <v>0.7142857142857143</v>
      </c>
      <c r="N38" s="38"/>
      <c r="O38" s="47" t="s">
        <v>30</v>
      </c>
      <c r="P38" s="39">
        <v>38</v>
      </c>
      <c r="Q38" s="40"/>
      <c r="R38" s="39">
        <v>35</v>
      </c>
      <c r="S38" s="39"/>
      <c r="T38" s="39"/>
      <c r="U38" s="39"/>
      <c r="V38" s="39"/>
      <c r="W38" s="41"/>
      <c r="X38" s="10"/>
    </row>
    <row r="39" spans="1:30" ht="28.8" x14ac:dyDescent="0.3">
      <c r="A39" s="4" t="s">
        <v>2</v>
      </c>
      <c r="B39" s="5">
        <v>55</v>
      </c>
      <c r="C39" s="1">
        <v>9.7173144876325085E-2</v>
      </c>
      <c r="D39" s="5">
        <v>58</v>
      </c>
      <c r="E39" s="1">
        <v>8.6956521739130432E-2</v>
      </c>
      <c r="F39" s="5">
        <v>51</v>
      </c>
      <c r="G39" s="1">
        <v>8.3606557377049182E-2</v>
      </c>
      <c r="H39" s="5">
        <v>62</v>
      </c>
      <c r="I39" s="1">
        <v>0.13478260869565217</v>
      </c>
      <c r="J39" s="5">
        <v>12</v>
      </c>
      <c r="K39" s="1">
        <f t="shared" ref="K39:K41" si="21">J39/J$41</f>
        <v>7.792207792207792E-2</v>
      </c>
      <c r="N39" s="20"/>
      <c r="O39" s="44"/>
      <c r="P39" s="20"/>
      <c r="Q39" s="20"/>
      <c r="R39" s="20"/>
      <c r="S39" s="20"/>
      <c r="T39" s="20"/>
      <c r="U39" s="20"/>
      <c r="V39" s="20"/>
      <c r="W39" s="20"/>
      <c r="X39" s="10"/>
    </row>
    <row r="40" spans="1:30" ht="28.8" x14ac:dyDescent="0.3">
      <c r="A40" s="4" t="s">
        <v>3</v>
      </c>
      <c r="B40" s="5">
        <v>19</v>
      </c>
      <c r="C40" s="1">
        <v>3.3568904593639579E-2</v>
      </c>
      <c r="D40" s="5">
        <v>14</v>
      </c>
      <c r="E40" s="1">
        <v>2.0989505247376312E-2</v>
      </c>
      <c r="F40" s="5">
        <v>28</v>
      </c>
      <c r="G40" s="1">
        <v>4.5901639344262293E-2</v>
      </c>
      <c r="H40" s="5">
        <v>37</v>
      </c>
      <c r="I40" s="1">
        <v>8.0434782608695646E-2</v>
      </c>
      <c r="J40" s="5">
        <v>3</v>
      </c>
      <c r="K40" s="1">
        <f t="shared" si="21"/>
        <v>1.948051948051948E-2</v>
      </c>
      <c r="N40" s="21"/>
      <c r="P40" s="10"/>
      <c r="R40" s="10"/>
      <c r="T40" s="10"/>
      <c r="V40" s="10"/>
      <c r="X40" s="10"/>
    </row>
    <row r="41" spans="1:30" x14ac:dyDescent="0.3">
      <c r="A41" s="4" t="s">
        <v>14</v>
      </c>
      <c r="B41" s="5">
        <v>566</v>
      </c>
      <c r="C41" s="1">
        <f>B41/B$41</f>
        <v>1</v>
      </c>
      <c r="D41" s="5">
        <v>667</v>
      </c>
      <c r="E41" s="1">
        <f>D41/D$41</f>
        <v>1</v>
      </c>
      <c r="F41" s="5">
        <v>610</v>
      </c>
      <c r="G41" s="1">
        <f>F41/F$41</f>
        <v>1</v>
      </c>
      <c r="H41" s="5">
        <v>460</v>
      </c>
      <c r="I41" s="1">
        <f>H41/H$41</f>
        <v>1</v>
      </c>
      <c r="J41" s="5">
        <v>154</v>
      </c>
      <c r="K41" s="1">
        <f t="shared" si="21"/>
        <v>1</v>
      </c>
      <c r="N41" s="6"/>
      <c r="O41" s="7"/>
      <c r="P41" s="7"/>
      <c r="Q41" s="7"/>
      <c r="R41" s="7"/>
      <c r="S41" s="7"/>
      <c r="T41" s="7"/>
      <c r="U41" s="7"/>
      <c r="V41" s="7"/>
      <c r="W41" s="7"/>
      <c r="X41" s="7"/>
    </row>
    <row r="43" spans="1:30" x14ac:dyDescent="0.3">
      <c r="N43" s="23"/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30" x14ac:dyDescent="0.3">
      <c r="A44" s="2" t="s">
        <v>7</v>
      </c>
      <c r="N44" s="7"/>
    </row>
    <row r="45" spans="1:30" x14ac:dyDescent="0.3">
      <c r="A45" s="17"/>
      <c r="B45" s="8">
        <v>2017</v>
      </c>
      <c r="C45" s="8"/>
      <c r="D45" s="8">
        <v>2018</v>
      </c>
      <c r="E45" s="8"/>
      <c r="F45" s="8">
        <v>2019</v>
      </c>
      <c r="G45" s="8"/>
      <c r="H45" s="8">
        <v>2020</v>
      </c>
      <c r="I45" s="8"/>
      <c r="J45" s="8">
        <v>2021</v>
      </c>
      <c r="K45" s="8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30" x14ac:dyDescent="0.3">
      <c r="A46" s="4" t="s">
        <v>0</v>
      </c>
      <c r="B46" s="5">
        <v>750</v>
      </c>
      <c r="C46" s="1">
        <v>0.35030359645025688</v>
      </c>
      <c r="D46" s="5">
        <v>926</v>
      </c>
      <c r="E46" s="1">
        <v>0.41749323715058612</v>
      </c>
      <c r="F46" s="5">
        <v>840</v>
      </c>
      <c r="G46" s="1">
        <v>0.38129822968679072</v>
      </c>
      <c r="H46" s="5">
        <v>458</v>
      </c>
      <c r="I46" s="1">
        <v>0.29171974522292993</v>
      </c>
      <c r="J46" s="5">
        <v>281</v>
      </c>
      <c r="K46" s="1">
        <v>0.40962099125364432</v>
      </c>
      <c r="N46" s="21"/>
      <c r="P46" s="10"/>
      <c r="R46" s="10"/>
      <c r="T46" s="10"/>
      <c r="V46" s="10"/>
      <c r="X46" s="10"/>
    </row>
    <row r="47" spans="1:30" ht="28.8" x14ac:dyDescent="0.3">
      <c r="A47" s="4" t="s">
        <v>2</v>
      </c>
      <c r="B47" s="5">
        <v>133</v>
      </c>
      <c r="C47" s="1">
        <v>6.212050443717889E-2</v>
      </c>
      <c r="D47" s="5">
        <v>158</v>
      </c>
      <c r="E47" s="1">
        <v>7.1235347159603252E-2</v>
      </c>
      <c r="F47" s="5">
        <v>181</v>
      </c>
      <c r="G47" s="1">
        <v>8.2160689968225148E-2</v>
      </c>
      <c r="H47" s="5">
        <v>159</v>
      </c>
      <c r="I47" s="1">
        <v>0.10127388535031848</v>
      </c>
      <c r="J47" s="5">
        <v>35</v>
      </c>
      <c r="K47" s="1">
        <v>6.2277580071174378E-2</v>
      </c>
      <c r="N47" s="21"/>
      <c r="P47" s="10"/>
      <c r="R47" s="10"/>
      <c r="T47" s="10"/>
      <c r="V47" s="10"/>
      <c r="X47" s="10"/>
    </row>
    <row r="48" spans="1:30" ht="28.8" x14ac:dyDescent="0.3">
      <c r="A48" s="4" t="s">
        <v>3</v>
      </c>
      <c r="B48" s="5">
        <v>34</v>
      </c>
      <c r="C48" s="1">
        <v>1.5880429705744978E-2</v>
      </c>
      <c r="D48" s="5">
        <v>41</v>
      </c>
      <c r="E48" s="1">
        <v>1.8485121731289449E-2</v>
      </c>
      <c r="F48" s="5">
        <v>89</v>
      </c>
      <c r="G48" s="1">
        <v>4.0399455288243305E-2</v>
      </c>
      <c r="H48" s="5">
        <v>83</v>
      </c>
      <c r="I48" s="1">
        <v>5.2866242038216563E-2</v>
      </c>
      <c r="J48" s="5">
        <v>29</v>
      </c>
      <c r="K48" s="1">
        <v>5.1601423487544484E-2</v>
      </c>
      <c r="N48" s="21"/>
      <c r="P48" s="10"/>
      <c r="R48" s="10"/>
      <c r="T48" s="10"/>
      <c r="V48" s="10"/>
      <c r="X48" s="10"/>
    </row>
    <row r="49" spans="1:30" x14ac:dyDescent="0.3">
      <c r="A49" s="4" t="s">
        <v>14</v>
      </c>
      <c r="B49" s="5">
        <v>2141</v>
      </c>
      <c r="C49" s="1">
        <f>B49/B$49</f>
        <v>1</v>
      </c>
      <c r="D49" s="5">
        <v>2218</v>
      </c>
      <c r="E49" s="1">
        <f>D49/D$49</f>
        <v>1</v>
      </c>
      <c r="F49" s="5">
        <v>2203</v>
      </c>
      <c r="G49" s="1">
        <f t="shared" ref="G49" si="22">F49/F$49</f>
        <v>1</v>
      </c>
      <c r="H49" s="5">
        <v>1570</v>
      </c>
      <c r="I49" s="1">
        <f t="shared" ref="I49" si="23">H49/H$49</f>
        <v>1</v>
      </c>
      <c r="J49" s="5">
        <v>686</v>
      </c>
      <c r="K49" s="1">
        <f t="shared" ref="K49" si="24">J49/J$49</f>
        <v>1</v>
      </c>
      <c r="N49" s="6"/>
      <c r="O49" s="7"/>
      <c r="P49" s="7"/>
      <c r="Q49" s="7"/>
      <c r="R49" s="7"/>
      <c r="S49" s="7"/>
      <c r="T49" s="7"/>
      <c r="U49" s="7"/>
      <c r="V49" s="7"/>
      <c r="W49" s="7"/>
      <c r="X49" s="7"/>
    </row>
    <row r="51" spans="1:30" x14ac:dyDescent="0.3">
      <c r="A51" s="2" t="s">
        <v>8</v>
      </c>
      <c r="N51" s="6"/>
    </row>
    <row r="52" spans="1:30" x14ac:dyDescent="0.3">
      <c r="A52" s="17"/>
      <c r="B52" s="8">
        <v>2017</v>
      </c>
      <c r="C52" s="8"/>
      <c r="D52" s="8">
        <v>2018</v>
      </c>
      <c r="E52" s="8"/>
      <c r="F52" s="8">
        <v>2019</v>
      </c>
      <c r="G52" s="8"/>
      <c r="H52" s="8">
        <v>2020</v>
      </c>
      <c r="I52" s="8"/>
      <c r="J52" s="8">
        <v>2021</v>
      </c>
      <c r="K52" s="8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Z52" s="18"/>
      <c r="AA52" s="18"/>
      <c r="AB52" s="18"/>
      <c r="AC52" s="18"/>
      <c r="AD52" s="18"/>
    </row>
    <row r="53" spans="1:30" x14ac:dyDescent="0.3">
      <c r="A53" s="4" t="s">
        <v>0</v>
      </c>
      <c r="B53" s="5">
        <v>26</v>
      </c>
      <c r="C53" s="1">
        <v>0.42622950819672129</v>
      </c>
      <c r="D53" s="5">
        <v>30</v>
      </c>
      <c r="E53" s="1">
        <v>0.44117647058823528</v>
      </c>
      <c r="F53" s="5">
        <v>30</v>
      </c>
      <c r="G53" s="1">
        <v>0.52631578947368418</v>
      </c>
      <c r="H53" s="5">
        <v>21</v>
      </c>
      <c r="I53" s="1">
        <v>0.5</v>
      </c>
      <c r="J53" s="5">
        <v>15</v>
      </c>
      <c r="K53" s="1">
        <f>J53/J$56</f>
        <v>0.75</v>
      </c>
      <c r="M53" s="7"/>
      <c r="N53" s="21"/>
      <c r="P53" s="10"/>
      <c r="R53" s="10"/>
      <c r="T53" s="10"/>
      <c r="V53" s="10"/>
      <c r="X53" s="10"/>
      <c r="Y53" s="7"/>
      <c r="Z53" s="18"/>
      <c r="AA53" s="18"/>
      <c r="AB53" s="18"/>
      <c r="AC53" s="18"/>
      <c r="AD53" s="18"/>
    </row>
    <row r="54" spans="1:30" ht="28.8" x14ac:dyDescent="0.3">
      <c r="A54" s="4" t="s">
        <v>2</v>
      </c>
      <c r="B54" s="5">
        <v>3</v>
      </c>
      <c r="C54" s="1">
        <v>4.9180327868852458E-2</v>
      </c>
      <c r="D54" s="5">
        <v>5</v>
      </c>
      <c r="E54" s="1">
        <v>7.3529411764705885E-2</v>
      </c>
      <c r="F54" s="5">
        <v>4</v>
      </c>
      <c r="G54" s="1">
        <v>7.0175438596491224E-2</v>
      </c>
      <c r="H54" s="5">
        <v>4</v>
      </c>
      <c r="I54" s="1">
        <v>9.5238095238095233E-2</v>
      </c>
      <c r="J54" s="5"/>
      <c r="K54" s="1">
        <f t="shared" ref="K54" si="25">J54/J$56</f>
        <v>0</v>
      </c>
      <c r="M54" s="21"/>
      <c r="N54" s="21"/>
      <c r="P54" s="10"/>
      <c r="R54" s="10"/>
      <c r="T54" s="10"/>
      <c r="V54" s="10"/>
      <c r="X54" s="10"/>
      <c r="Z54" s="18"/>
      <c r="AA54" s="18"/>
      <c r="AB54" s="18"/>
      <c r="AC54" s="18"/>
      <c r="AD54" s="18"/>
    </row>
    <row r="55" spans="1:30" ht="28.8" x14ac:dyDescent="0.3">
      <c r="A55" s="4" t="s">
        <v>3</v>
      </c>
      <c r="B55" s="5"/>
      <c r="C55" s="1">
        <v>0</v>
      </c>
      <c r="D55" s="5">
        <v>3</v>
      </c>
      <c r="E55" s="1">
        <v>4.4117647058823532E-2</v>
      </c>
      <c r="F55" s="5">
        <v>1</v>
      </c>
      <c r="G55" s="1">
        <v>1.7543859649122806E-2</v>
      </c>
      <c r="H55" s="5">
        <v>1</v>
      </c>
      <c r="I55" s="1">
        <v>2.3809523809523808E-2</v>
      </c>
      <c r="J55" s="5"/>
      <c r="K55" s="1">
        <f t="shared" ref="K55" si="26">J55/J$56</f>
        <v>0</v>
      </c>
      <c r="M55" s="21"/>
      <c r="N55" s="21"/>
      <c r="P55" s="10"/>
      <c r="R55" s="10"/>
      <c r="T55" s="10"/>
      <c r="V55" s="10"/>
      <c r="X55" s="10"/>
    </row>
    <row r="56" spans="1:30" x14ac:dyDescent="0.3">
      <c r="A56" s="4" t="s">
        <v>14</v>
      </c>
      <c r="B56" s="5">
        <v>61</v>
      </c>
      <c r="C56" s="1">
        <f>B56/B$56</f>
        <v>1</v>
      </c>
      <c r="D56" s="5">
        <v>68</v>
      </c>
      <c r="E56" s="1">
        <f>D56/D$56</f>
        <v>1</v>
      </c>
      <c r="F56" s="5">
        <v>57</v>
      </c>
      <c r="G56" s="1">
        <f t="shared" ref="G56" si="27">F56/F$56</f>
        <v>1</v>
      </c>
      <c r="H56" s="5">
        <v>42</v>
      </c>
      <c r="I56" s="1">
        <f t="shared" ref="I56" si="28">H56/H$56</f>
        <v>1</v>
      </c>
      <c r="J56" s="5">
        <v>20</v>
      </c>
      <c r="K56" s="1">
        <f t="shared" ref="K56" si="29">J56/J$56</f>
        <v>1</v>
      </c>
      <c r="M56" s="21"/>
      <c r="N56" s="6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1:30" x14ac:dyDescent="0.3">
      <c r="M57" s="21"/>
      <c r="N57" s="7"/>
      <c r="O57" s="7"/>
      <c r="P57" s="7"/>
      <c r="Q57" s="7"/>
      <c r="R57" s="7"/>
      <c r="S57" s="7"/>
      <c r="T57" s="7"/>
    </row>
    <row r="58" spans="1:30" x14ac:dyDescent="0.3">
      <c r="A58" s="2" t="s">
        <v>10</v>
      </c>
    </row>
    <row r="59" spans="1:30" x14ac:dyDescent="0.3">
      <c r="A59" s="17"/>
      <c r="B59" s="8">
        <v>2017</v>
      </c>
      <c r="C59" s="8"/>
      <c r="D59" s="8">
        <v>2018</v>
      </c>
      <c r="E59" s="8"/>
      <c r="F59" s="8">
        <v>2019</v>
      </c>
      <c r="G59" s="8"/>
      <c r="H59" s="8">
        <v>2020</v>
      </c>
      <c r="I59" s="8"/>
      <c r="J59" s="8">
        <v>2021</v>
      </c>
      <c r="K59" s="8"/>
    </row>
    <row r="60" spans="1:30" x14ac:dyDescent="0.3">
      <c r="A60" s="4" t="s">
        <v>0</v>
      </c>
      <c r="B60" s="5">
        <v>390</v>
      </c>
      <c r="C60" s="1">
        <f>B60/B$63</f>
        <v>0.2243958573072497</v>
      </c>
      <c r="D60" s="5">
        <v>548</v>
      </c>
      <c r="E60" s="1">
        <f>D60/D$63</f>
        <v>0.32426035502958578</v>
      </c>
      <c r="F60" s="5">
        <v>548</v>
      </c>
      <c r="G60" s="1">
        <f>F60/F$63</f>
        <v>0.300768386388584</v>
      </c>
      <c r="H60" s="5">
        <v>310</v>
      </c>
      <c r="I60" s="1">
        <f>H60/H$63</f>
        <v>0.22578295702840495</v>
      </c>
      <c r="J60" s="5">
        <v>112</v>
      </c>
      <c r="K60" s="1">
        <f>J60/J$63</f>
        <v>0.2635294117647059</v>
      </c>
    </row>
    <row r="61" spans="1:30" ht="28.8" x14ac:dyDescent="0.3">
      <c r="A61" s="4" t="s">
        <v>2</v>
      </c>
      <c r="B61" s="5">
        <v>61</v>
      </c>
      <c r="C61" s="1">
        <f t="shared" ref="C61:E63" si="30">B61/B$63</f>
        <v>3.5097813578826235E-2</v>
      </c>
      <c r="D61" s="5">
        <v>60</v>
      </c>
      <c r="E61" s="1">
        <f t="shared" si="30"/>
        <v>3.5502958579881658E-2</v>
      </c>
      <c r="F61" s="5">
        <v>114</v>
      </c>
      <c r="G61" s="1">
        <f t="shared" ref="G61" si="31">F61/F$63</f>
        <v>6.2568605927552146E-2</v>
      </c>
      <c r="H61" s="5">
        <v>101</v>
      </c>
      <c r="I61" s="1">
        <f t="shared" ref="I61" si="32">H61/H$63</f>
        <v>7.3561544064093223E-2</v>
      </c>
      <c r="J61" s="5">
        <v>27</v>
      </c>
      <c r="K61" s="1">
        <f t="shared" ref="K61" si="33">J61/J$63</f>
        <v>6.3529411764705876E-2</v>
      </c>
    </row>
    <row r="62" spans="1:30" ht="28.8" x14ac:dyDescent="0.3">
      <c r="A62" s="4" t="s">
        <v>3</v>
      </c>
      <c r="B62" s="5">
        <v>12</v>
      </c>
      <c r="C62" s="1">
        <f t="shared" si="30"/>
        <v>6.9044879171461446E-3</v>
      </c>
      <c r="D62" s="5">
        <v>9</v>
      </c>
      <c r="E62" s="1">
        <f t="shared" si="30"/>
        <v>5.3254437869822485E-3</v>
      </c>
      <c r="F62" s="5">
        <v>18</v>
      </c>
      <c r="G62" s="1">
        <f t="shared" ref="G62" si="34">F62/F$63</f>
        <v>9.8792535675082324E-3</v>
      </c>
      <c r="H62" s="5">
        <v>36</v>
      </c>
      <c r="I62" s="1">
        <f t="shared" ref="I62" si="35">H62/H$63</f>
        <v>2.6219956300072834E-2</v>
      </c>
      <c r="J62" s="5">
        <v>10</v>
      </c>
      <c r="K62" s="1">
        <f t="shared" ref="K62" si="36">J62/J$63</f>
        <v>2.3529411764705882E-2</v>
      </c>
    </row>
    <row r="63" spans="1:30" x14ac:dyDescent="0.3">
      <c r="A63" s="4" t="s">
        <v>14</v>
      </c>
      <c r="B63" s="5">
        <v>1738</v>
      </c>
      <c r="C63" s="1">
        <f t="shared" si="30"/>
        <v>1</v>
      </c>
      <c r="D63" s="5">
        <v>1690</v>
      </c>
      <c r="E63" s="1">
        <f t="shared" si="30"/>
        <v>1</v>
      </c>
      <c r="F63" s="5">
        <v>1822</v>
      </c>
      <c r="G63" s="1">
        <f t="shared" ref="G63" si="37">F63/F$63</f>
        <v>1</v>
      </c>
      <c r="H63" s="5">
        <v>1373</v>
      </c>
      <c r="I63" s="1">
        <f t="shared" ref="I63" si="38">H63/H$63</f>
        <v>1</v>
      </c>
      <c r="J63" s="5">
        <v>425</v>
      </c>
      <c r="K63" s="1">
        <f t="shared" ref="K63" si="39">J63/J$63</f>
        <v>1</v>
      </c>
    </row>
    <row r="65" spans="1:11" x14ac:dyDescent="0.3">
      <c r="A65" s="2" t="s">
        <v>11</v>
      </c>
    </row>
    <row r="66" spans="1:11" x14ac:dyDescent="0.3">
      <c r="A66" s="17"/>
      <c r="B66" s="8">
        <v>2017</v>
      </c>
      <c r="C66" s="8"/>
      <c r="D66" s="8">
        <v>2018</v>
      </c>
      <c r="E66" s="8"/>
      <c r="F66" s="8">
        <v>2019</v>
      </c>
      <c r="G66" s="8"/>
      <c r="H66" s="8">
        <v>2020</v>
      </c>
      <c r="I66" s="8"/>
      <c r="J66" s="8">
        <v>2021</v>
      </c>
      <c r="K66" s="8"/>
    </row>
    <row r="67" spans="1:11" x14ac:dyDescent="0.3">
      <c r="A67" s="4" t="s">
        <v>0</v>
      </c>
      <c r="B67" s="5">
        <v>5613</v>
      </c>
      <c r="C67" s="1">
        <f>B67/B$70</f>
        <v>0.49593567768156921</v>
      </c>
      <c r="D67" s="5">
        <v>6692</v>
      </c>
      <c r="E67" s="1">
        <f>D67/D$70</f>
        <v>0.54947039986862634</v>
      </c>
      <c r="F67" s="5">
        <v>6227</v>
      </c>
      <c r="G67" s="1">
        <f>F67/F$70</f>
        <v>0.52610679283541739</v>
      </c>
      <c r="H67" s="5">
        <v>4093</v>
      </c>
      <c r="I67" s="1">
        <f>H67/H$70</f>
        <v>0.45731843575418996</v>
      </c>
      <c r="J67" s="5">
        <v>1995</v>
      </c>
      <c r="K67" s="1">
        <f>J67/J$70</f>
        <v>0.5643564356435643</v>
      </c>
    </row>
    <row r="68" spans="1:11" ht="28.8" x14ac:dyDescent="0.3">
      <c r="A68" s="4" t="s">
        <v>2</v>
      </c>
      <c r="B68" s="5">
        <v>1450</v>
      </c>
      <c r="C68" s="1">
        <f t="shared" ref="C68:E70" si="40">B68/B$70</f>
        <v>0.12811450786358014</v>
      </c>
      <c r="D68" s="5">
        <v>1617</v>
      </c>
      <c r="E68" s="1">
        <f t="shared" si="40"/>
        <v>0.13276952130716807</v>
      </c>
      <c r="F68" s="5">
        <v>1599</v>
      </c>
      <c r="G68" s="1">
        <f t="shared" ref="G68" si="41">F68/F$70</f>
        <v>0.13509631632308211</v>
      </c>
      <c r="H68" s="5">
        <v>1234</v>
      </c>
      <c r="I68" s="1">
        <f t="shared" ref="I68" si="42">H68/H$70</f>
        <v>0.13787709497206704</v>
      </c>
      <c r="J68" s="5">
        <v>342</v>
      </c>
      <c r="K68" s="1">
        <f t="shared" ref="K68" si="43">J68/J$70</f>
        <v>9.6746817538896746E-2</v>
      </c>
    </row>
    <row r="69" spans="1:11" ht="28.8" x14ac:dyDescent="0.3">
      <c r="A69" s="4" t="s">
        <v>3</v>
      </c>
      <c r="B69" s="5">
        <v>272</v>
      </c>
      <c r="C69" s="1">
        <f t="shared" si="40"/>
        <v>2.4032514578547447E-2</v>
      </c>
      <c r="D69" s="5">
        <v>262</v>
      </c>
      <c r="E69" s="1">
        <f t="shared" si="40"/>
        <v>2.151243944494622E-2</v>
      </c>
      <c r="F69" s="5">
        <v>417</v>
      </c>
      <c r="G69" s="1">
        <f t="shared" ref="G69" si="44">F69/F$70</f>
        <v>3.5231497127407911E-2</v>
      </c>
      <c r="H69" s="5">
        <v>688</v>
      </c>
      <c r="I69" s="1">
        <f t="shared" ref="I69" si="45">H69/H$70</f>
        <v>7.6871508379888265E-2</v>
      </c>
      <c r="J69" s="5">
        <v>171</v>
      </c>
      <c r="K69" s="1">
        <f t="shared" ref="K69" si="46">J69/J$70</f>
        <v>4.8373408769448373E-2</v>
      </c>
    </row>
    <row r="70" spans="1:11" x14ac:dyDescent="0.3">
      <c r="A70" s="4" t="s">
        <v>13</v>
      </c>
      <c r="B70" s="5">
        <v>11318</v>
      </c>
      <c r="C70" s="1">
        <f t="shared" si="40"/>
        <v>1</v>
      </c>
      <c r="D70" s="5">
        <v>12179</v>
      </c>
      <c r="E70" s="1">
        <f t="shared" si="40"/>
        <v>1</v>
      </c>
      <c r="F70" s="5">
        <v>11836</v>
      </c>
      <c r="G70" s="1">
        <f t="shared" ref="G70" si="47">F70/F$70</f>
        <v>1</v>
      </c>
      <c r="H70" s="5">
        <v>8950</v>
      </c>
      <c r="I70" s="1">
        <f t="shared" ref="I70" si="48">H70/H$70</f>
        <v>1</v>
      </c>
      <c r="J70" s="5">
        <v>3535</v>
      </c>
      <c r="K70" s="1">
        <f t="shared" ref="K70" si="49">J70/J$70</f>
        <v>1</v>
      </c>
    </row>
  </sheetData>
  <mergeCells count="51">
    <mergeCell ref="N8:N13"/>
    <mergeCell ref="N20:N23"/>
    <mergeCell ref="P2:Q2"/>
    <mergeCell ref="R2:S2"/>
    <mergeCell ref="T2:U2"/>
    <mergeCell ref="V2:W2"/>
    <mergeCell ref="B9:C9"/>
    <mergeCell ref="D9:E9"/>
    <mergeCell ref="F9:G9"/>
    <mergeCell ref="H9:I9"/>
    <mergeCell ref="J9:K9"/>
    <mergeCell ref="B2:C2"/>
    <mergeCell ref="D2:E2"/>
    <mergeCell ref="F2:G2"/>
    <mergeCell ref="H2:I2"/>
    <mergeCell ref="J2:K2"/>
    <mergeCell ref="B37:C37"/>
    <mergeCell ref="D37:E37"/>
    <mergeCell ref="F37:G37"/>
    <mergeCell ref="H37:I37"/>
    <mergeCell ref="J37:K37"/>
    <mergeCell ref="B30:C30"/>
    <mergeCell ref="D30:E30"/>
    <mergeCell ref="F30:G30"/>
    <mergeCell ref="H30:I30"/>
    <mergeCell ref="J30:K30"/>
    <mergeCell ref="B45:C45"/>
    <mergeCell ref="D45:E45"/>
    <mergeCell ref="F45:G45"/>
    <mergeCell ref="H45:I45"/>
    <mergeCell ref="J45:K45"/>
    <mergeCell ref="B16:C16"/>
    <mergeCell ref="D16:E16"/>
    <mergeCell ref="F16:G16"/>
    <mergeCell ref="H16:I16"/>
    <mergeCell ref="J16:K16"/>
    <mergeCell ref="B52:C52"/>
    <mergeCell ref="D52:E52"/>
    <mergeCell ref="F52:G52"/>
    <mergeCell ref="H52:I52"/>
    <mergeCell ref="J52:K52"/>
    <mergeCell ref="B66:C66"/>
    <mergeCell ref="D66:E66"/>
    <mergeCell ref="F66:G66"/>
    <mergeCell ref="H66:I66"/>
    <mergeCell ref="J66:K66"/>
    <mergeCell ref="B59:C59"/>
    <mergeCell ref="D59:E59"/>
    <mergeCell ref="F59:G59"/>
    <mergeCell ref="H59:I59"/>
    <mergeCell ref="J59:K5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Mikaela Rabinowitz</dc:creator>
  <cp:lastModifiedBy>Rabinowitz, Mikaela (DAT)</cp:lastModifiedBy>
  <dcterms:created xsi:type="dcterms:W3CDTF">2021-06-07T00:14:02Z</dcterms:created>
  <dcterms:modified xsi:type="dcterms:W3CDTF">2021-06-15T21:11:50Z</dcterms:modified>
</cp:coreProperties>
</file>