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dublingaorg-my.sharepoint.com/personal/neumannl_dublinga_org/Documents/Lindsay's Files/Public Safety DPD Crime Reduction Grant 2023/Final Budget for submission/Revised Final Budget 10.23.23/"/>
    </mc:Choice>
  </mc:AlternateContent>
  <xr:revisionPtr revIDLastSave="11" documentId="8_{D4BC6FFF-411D-425C-93FA-0974090D7F19}" xr6:coauthVersionLast="47" xr6:coauthVersionMax="47" xr10:uidLastSave="{B0043D1A-713D-4853-9B3F-539C704DBC58}"/>
  <bookViews>
    <workbookView xWindow="-120" yWindow="-120" windowWidth="29040" windowHeight="15840" tabRatio="623" xr2:uid="{00000000-000D-0000-FFFF-FFFF00000000}"/>
  </bookViews>
  <sheets>
    <sheet name="Detailed Budget Worksheet" sheetId="20" r:id="rId1"/>
    <sheet name="Budget Summary" sheetId="22" r:id="rId2"/>
    <sheet name="Sheet2" sheetId="21" state="hidden" r:id="rId3"/>
  </sheets>
  <definedNames>
    <definedName name="_xlnm.Print_Area" localSheetId="0">'Detailed Budget Worksheet'!$A$1:$M$154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2" l="1"/>
  <c r="B15" i="22"/>
  <c r="K84" i="20"/>
  <c r="K83" i="20"/>
  <c r="K82" i="20"/>
  <c r="K121" i="20"/>
  <c r="K120" i="20"/>
  <c r="K119" i="20"/>
  <c r="K64" i="20"/>
  <c r="K63" i="20"/>
  <c r="K85" i="20"/>
  <c r="K62" i="20"/>
  <c r="K118" i="20"/>
  <c r="K117" i="20"/>
  <c r="K45" i="20"/>
  <c r="Q45" i="20"/>
  <c r="K46" i="20"/>
  <c r="Q46" i="20"/>
  <c r="K47" i="20"/>
  <c r="Q47" i="20"/>
  <c r="K48" i="20"/>
  <c r="Q48" i="20"/>
  <c r="K49" i="20"/>
  <c r="Q49" i="20"/>
  <c r="K50" i="20"/>
  <c r="Q50" i="20"/>
  <c r="K51" i="20"/>
  <c r="Q51" i="20"/>
  <c r="K52" i="20"/>
  <c r="Q52" i="20"/>
  <c r="K53" i="20"/>
  <c r="Q53" i="20"/>
  <c r="B16" i="22" l="1"/>
  <c r="Q89" i="20" l="1"/>
  <c r="K89" i="20"/>
  <c r="Q88" i="20"/>
  <c r="K88" i="20"/>
  <c r="Q87" i="20"/>
  <c r="K87" i="20"/>
  <c r="Q86" i="20"/>
  <c r="K86" i="20"/>
  <c r="T142" i="20" l="1"/>
  <c r="S142" i="20"/>
  <c r="R142" i="20"/>
  <c r="Q127" i="20"/>
  <c r="K127" i="20"/>
  <c r="Q126" i="20"/>
  <c r="K126" i="20"/>
  <c r="Q125" i="20"/>
  <c r="K125" i="20"/>
  <c r="Q124" i="20"/>
  <c r="K124" i="20"/>
  <c r="Q123" i="20"/>
  <c r="K123" i="20"/>
  <c r="Q122" i="20"/>
  <c r="Q121" i="20"/>
  <c r="Q120" i="20"/>
  <c r="Q119" i="20"/>
  <c r="Q118" i="20"/>
  <c r="Q117" i="20"/>
  <c r="R128" i="20" s="1"/>
  <c r="Q109" i="20"/>
  <c r="K109" i="20"/>
  <c r="Q108" i="20"/>
  <c r="R110" i="20" s="1"/>
  <c r="K108" i="20"/>
  <c r="Q96" i="20"/>
  <c r="K96" i="20"/>
  <c r="Q95" i="20"/>
  <c r="K95" i="20"/>
  <c r="Q94" i="20"/>
  <c r="K94" i="20"/>
  <c r="Q93" i="20"/>
  <c r="K93" i="20"/>
  <c r="Q92" i="20"/>
  <c r="K92" i="20"/>
  <c r="Q91" i="20"/>
  <c r="K91" i="20"/>
  <c r="Q90" i="20"/>
  <c r="K90" i="20"/>
  <c r="Q84" i="20"/>
  <c r="Q83" i="20"/>
  <c r="Q82" i="20"/>
  <c r="R97" i="20" s="1"/>
  <c r="Q75" i="20"/>
  <c r="K75" i="20"/>
  <c r="Q74" i="20"/>
  <c r="K74" i="20"/>
  <c r="Q73" i="20"/>
  <c r="K73" i="20"/>
  <c r="Q72" i="20"/>
  <c r="K72" i="20"/>
  <c r="Q71" i="20"/>
  <c r="K71" i="20"/>
  <c r="Q70" i="20"/>
  <c r="K70" i="20"/>
  <c r="K69" i="20"/>
  <c r="K68" i="20"/>
  <c r="K67" i="20"/>
  <c r="K66" i="20"/>
  <c r="K65" i="20"/>
  <c r="Q62" i="20"/>
  <c r="R76" i="20" s="1"/>
  <c r="Q44" i="20"/>
  <c r="R54" i="20" s="1"/>
  <c r="K44" i="20"/>
  <c r="Q40" i="20"/>
  <c r="R41" i="20" s="1"/>
  <c r="K40" i="20"/>
  <c r="Q30" i="20"/>
  <c r="R31" i="20" s="1"/>
  <c r="K30" i="20"/>
  <c r="Q22" i="20"/>
  <c r="R23" i="20" s="1"/>
  <c r="K22" i="20"/>
  <c r="Q19" i="20"/>
  <c r="R20" i="20" s="1"/>
  <c r="K19" i="20"/>
  <c r="K97" i="20" l="1"/>
  <c r="G139" i="20" s="1"/>
  <c r="K128" i="20"/>
  <c r="G141" i="20" s="1"/>
  <c r="K110" i="20"/>
  <c r="G140" i="20" s="1"/>
  <c r="K23" i="20"/>
  <c r="K31" i="20"/>
  <c r="G136" i="20" s="1"/>
  <c r="K54" i="20"/>
  <c r="G137" i="20" s="1"/>
  <c r="K76" i="20"/>
  <c r="G138" i="20" s="1"/>
  <c r="L33" i="20" l="1"/>
  <c r="G135" i="20"/>
  <c r="G142" i="20" s="1"/>
</calcChain>
</file>

<file path=xl/sharedStrings.xml><?xml version="1.0" encoding="utf-8"?>
<sst xmlns="http://schemas.openxmlformats.org/spreadsheetml/2006/main" count="195" uniqueCount="148">
  <si>
    <t>Governor's Office of Planning and Budget</t>
  </si>
  <si>
    <t>v4</t>
  </si>
  <si>
    <t xml:space="preserve">BUDGET DETAIL WORKSHEET </t>
  </si>
  <si>
    <t>Grantee Name:</t>
  </si>
  <si>
    <t>In-kind match</t>
  </si>
  <si>
    <t>BYRNE-JAG</t>
  </si>
  <si>
    <t>W/C</t>
  </si>
  <si>
    <t>Hotel</t>
  </si>
  <si>
    <t>Grant ID:</t>
  </si>
  <si>
    <t>Cash match</t>
  </si>
  <si>
    <t>Elder Abuse</t>
  </si>
  <si>
    <t>SUTA</t>
  </si>
  <si>
    <t>Ground transport</t>
  </si>
  <si>
    <t>Submitted By (Budget POC):</t>
  </si>
  <si>
    <t>Contact:</t>
  </si>
  <si>
    <t>Grant Program:</t>
  </si>
  <si>
    <t>PHBG</t>
  </si>
  <si>
    <t>Insurance</t>
  </si>
  <si>
    <t>Meals</t>
  </si>
  <si>
    <t xml:space="preserve">Program Area: </t>
  </si>
  <si>
    <t>PSN</t>
  </si>
  <si>
    <t>Retirement</t>
  </si>
  <si>
    <t>Budget Year:</t>
  </si>
  <si>
    <t>RSAT</t>
  </si>
  <si>
    <t>This Budget Detail Worksheet is used to verify all Payment Requests (PA) and to determine whether costs are allowable for reimbursement. All required information must be present in the budget narrative, regardless of format.
Federal Uniform Guidance rules are applicable. 
Uniform Guidance can be found at https://www.ecfr.gov/current/title-2/subtitle-A/chapter-II/part-200#200.325 (2 CFR Part 200) and it establishes uniform administrative, cost principles, and audit requirements for federal awards to non-federal entities.</t>
  </si>
  <si>
    <t>SASP</t>
  </si>
  <si>
    <t>SORNA</t>
  </si>
  <si>
    <t>State - Domestic Violence</t>
  </si>
  <si>
    <t>Weekly</t>
  </si>
  <si>
    <t>Cash</t>
  </si>
  <si>
    <t>State - Sexual Assault</t>
  </si>
  <si>
    <t>Biweekly</t>
  </si>
  <si>
    <t>In-Kind</t>
  </si>
  <si>
    <t>N/A</t>
  </si>
  <si>
    <r>
      <t>1. Personnel--</t>
    </r>
    <r>
      <rPr>
        <sz val="10"/>
        <color theme="0"/>
        <rFont val="Arial"/>
        <family val="2"/>
      </rPr>
      <t xml:space="preserve"> List each position by title and name of employee, if available.  In order to calculate the budget enter the annual salary and the percentage of time to be devoted to the program.  Compensation of employees engaged in program activities must be consistent with that for similar program acitivities.</t>
    </r>
  </si>
  <si>
    <t>VOCA</t>
  </si>
  <si>
    <t>WRONGFUL CONVICTION</t>
  </si>
  <si>
    <t>OTHER - No Match</t>
  </si>
  <si>
    <t>Title</t>
  </si>
  <si>
    <t>First and Last name</t>
  </si>
  <si>
    <t xml:space="preserve">Salary Rate </t>
  </si>
  <si>
    <t xml:space="preserve">% Time to Project </t>
  </si>
  <si>
    <t>Select Pay Period Frequency</t>
  </si>
  <si>
    <t>Cost</t>
  </si>
  <si>
    <t>Hourly wage</t>
  </si>
  <si>
    <t>Hours per week on project</t>
  </si>
  <si>
    <t>Weeks worked annually</t>
  </si>
  <si>
    <t>PERSONNEL TOTAL</t>
  </si>
  <si>
    <r>
      <t>2. Fringe Benefits--</t>
    </r>
    <r>
      <rPr>
        <sz val="10"/>
        <color theme="0"/>
        <rFont val="Arial"/>
        <family val="2"/>
      </rPr>
      <t xml:space="preserve"> Amounts should be based on actual costs or a formula for personnel listed above, utilizing the percentage of time devoted to the program.  Fringe benefits on overtime hours are limited to FICA, Worker’s Compensation and State Unemployment Compensation.  Costs included within this category are:  FICA (employer’s portion of Social Security and Medicare taxes), employer’s portion of retirement, employer’s portion of insurance (health, life, dental, etc.), employer’s portion of Worker’s Compensation and State Unemployment Compensation.</t>
    </r>
  </si>
  <si>
    <t>Total annual salary or wages</t>
  </si>
  <si>
    <t>Select fringe type</t>
  </si>
  <si>
    <t>Enter rate of each fringe benefit as a pecentage of salary or wages</t>
  </si>
  <si>
    <t>FRINGE TOTAL</t>
  </si>
  <si>
    <t>PERSONNEL GRAND TOTAL</t>
  </si>
  <si>
    <r>
      <t xml:space="preserve">3. Travel-- </t>
    </r>
    <r>
      <rPr>
        <sz val="10"/>
        <color theme="0"/>
        <rFont val="Arial"/>
        <family val="2"/>
      </rPr>
      <t xml:space="preserve">Funds must be budgeted in compliance with State of Georgia Statewide Travel Regulations.  Itemize travel expenses of program personnel by category (e.g. mileage, meals, lodging, incidentals, and airfare) and purpose (e.g. training, field interviews, and advisory group meetings) and identify the location, if known.  For training programs, list travel and meals for participants separately.  Show the budget calculation (e.g. six people attending three-day training at $X airfare, $X lodging, $X meals/ incidentals). </t>
    </r>
    <r>
      <rPr>
        <b/>
        <sz val="10"/>
        <color theme="0"/>
        <rFont val="Arial"/>
        <family val="2"/>
      </rPr>
      <t>If selecting "airfare" enter 1 in the nights/days field and use the round-trip costs.</t>
    </r>
    <r>
      <rPr>
        <sz val="10"/>
        <color theme="0"/>
        <rFont val="Arial"/>
        <family val="2"/>
      </rPr>
      <t xml:space="preserve"> Please note that the maximum reimbursement rate is $0.585 per mile, but if your agency's reimbursement rate is lower you must use that rate instead.</t>
    </r>
  </si>
  <si>
    <t>Trainings and Conferences</t>
  </si>
  <si>
    <t>**All trainings and conferences must be pre-approved by OPB and must include  an agenda submitted to your OPB Program Specialist.</t>
  </si>
  <si>
    <t>Purpose of Travel</t>
  </si>
  <si>
    <t>Staff member</t>
  </si>
  <si>
    <t>Item</t>
  </si>
  <si>
    <t># Individuals</t>
  </si>
  <si>
    <t># Nights/Days</t>
  </si>
  <si>
    <t># Trips</t>
  </si>
  <si>
    <t>Mileage</t>
  </si>
  <si>
    <t>Location or Coverage Area</t>
  </si>
  <si>
    <t>Cost per mile</t>
  </si>
  <si>
    <t>Miles per grant year</t>
  </si>
  <si>
    <t>Total Cost</t>
  </si>
  <si>
    <t>TRAVEL TOTAL</t>
  </si>
  <si>
    <r>
      <t>4. Equipment--</t>
    </r>
    <r>
      <rPr>
        <sz val="10"/>
        <color theme="0"/>
        <rFont val="Arial"/>
        <family val="2"/>
      </rPr>
      <t xml:space="preserve"> List non-expendable items to be purchased.  Applicants should analyze the benefit of purchased versus leased equipment, especially high cost and electronic or digital items.  Explain how the equipment is necessary for the success of the program.  Show the budget calculation.  Attach a narrative describing the procurement method to be used. Please note that all items must be at least $5,000 per unit to be considered equipment. Otherwise please list items in "Supplies."</t>
    </r>
  </si>
  <si>
    <t>Equipment Item</t>
  </si>
  <si>
    <t>Cost per Unit</t>
  </si>
  <si>
    <t># Items</t>
  </si>
  <si>
    <t>Vendor</t>
  </si>
  <si>
    <t>EQUIPMENT TOTAL</t>
  </si>
  <si>
    <r>
      <t>5. Supplies--</t>
    </r>
    <r>
      <rPr>
        <sz val="10"/>
        <color theme="0"/>
        <rFont val="Arial"/>
        <family val="2"/>
      </rPr>
      <t xml:space="preserve"> List items by type (e.g. office supplies, postage, copier usage, training supplies, publications, audio/video (batteries, film, CD/DVD’s, etc.), office furniture, computer software, educational/therapeutic supplies, uniforms, weapons (law enforcement and prosecution units only).   Show budget calculation. For example, where an item is office supplies, enter $100 for cost per unit; "month" for define unit; 12 for # units, and ABC Company for Vendor. Leave "define unit" blank if not applicable.</t>
    </r>
  </si>
  <si>
    <t>Cost per unit</t>
  </si>
  <si>
    <t># Units</t>
  </si>
  <si>
    <t>SUPPLY TOTAL</t>
  </si>
  <si>
    <r>
      <t>Construction</t>
    </r>
    <r>
      <rPr>
        <sz val="10"/>
        <color theme="0"/>
        <rFont val="Arial"/>
        <family val="2"/>
      </rPr>
      <t>-</t>
    </r>
    <r>
      <rPr>
        <b/>
        <sz val="10"/>
        <color theme="0"/>
        <rFont val="Arial"/>
        <family val="2"/>
      </rPr>
      <t xml:space="preserve">Please list approved contructions costs under Contracts/Consultants/Subawards. Where equipment and supplies will be purchased for approved construction activity, please place them under the appropriate equipment or supply category and include your justification. </t>
    </r>
  </si>
  <si>
    <r>
      <t>6. Contracts/Consultants/Subawards</t>
    </r>
    <r>
      <rPr>
        <sz val="10"/>
        <color theme="0"/>
        <rFont val="Arial"/>
        <family val="2"/>
      </rPr>
      <t xml:space="preserve">:  Provide a description of the product or service to be procured by contract and a cost estimate. Applicants are strongly encouraged to use a competitive procurement process in awarding contracts.  A separate justification must be provided for sole source contracts in excess of $100,000. Consultant Fee: Enter the name, if known, and service to be provided.  Show the budget calculation; for example, the hourly or daily rate (8 hours) multiplied by the estimated number of units (eg., 1 hour of therapy).
</t>
    </r>
  </si>
  <si>
    <t>Name of Consultant</t>
  </si>
  <si>
    <t>Service Provided</t>
  </si>
  <si>
    <t>Define Unit of Service</t>
  </si>
  <si>
    <t>C/C/S TOTAL</t>
  </si>
  <si>
    <t xml:space="preserve">7. Other-- List items by type (e.g. rent, repairs/maintenance, utilities, copier rental/lease, postage meter, insurance &amp; bonding, dues &amp; subscriptions, advertising, registration fees, film processing, notary services.  Show budget calculation.  </t>
  </si>
  <si>
    <t># of Units</t>
  </si>
  <si>
    <t>% Charged to Grant</t>
  </si>
  <si>
    <t>OTHER TOTAL</t>
  </si>
  <si>
    <r>
      <t>Budget Summary</t>
    </r>
    <r>
      <rPr>
        <sz val="10"/>
        <color theme="0"/>
        <rFont val="Arial"/>
        <family val="2"/>
      </rPr>
      <t>--When you have completed this budget worksheet, the totals for each category will transfer to the spaces below.  The total costs and total project costs will be computed via Excel formula.  Indicate the amount of grant funds requested and the amount of non-grant funds that will support the project.</t>
    </r>
  </si>
  <si>
    <t xml:space="preserve">      Budget Category</t>
  </si>
  <si>
    <t>Amount</t>
  </si>
  <si>
    <t xml:space="preserve"> 1. Personnel </t>
  </si>
  <si>
    <t>2. Fringe Benefits</t>
  </si>
  <si>
    <t>3. Travel</t>
  </si>
  <si>
    <t>4. Equipment</t>
  </si>
  <si>
    <t>5. Supplies</t>
  </si>
  <si>
    <t xml:space="preserve">      6. Contracts/Consultants/Subawards</t>
  </si>
  <si>
    <t>7. Other</t>
  </si>
  <si>
    <t>VAWA</t>
  </si>
  <si>
    <t>FVPSA</t>
  </si>
  <si>
    <t xml:space="preserve">     TOTAL </t>
  </si>
  <si>
    <t>Budget Narrative</t>
  </si>
  <si>
    <t>FICA</t>
  </si>
  <si>
    <t>Unemployment Insurance</t>
  </si>
  <si>
    <t>Workers Comp</t>
  </si>
  <si>
    <t>Budget Summary</t>
  </si>
  <si>
    <t xml:space="preserve">Budget Category </t>
  </si>
  <si>
    <t xml:space="preserve">Federal Request </t>
  </si>
  <si>
    <t>Non-Federal Request</t>
  </si>
  <si>
    <t>1. Personnel</t>
  </si>
  <si>
    <t xml:space="preserve">6. Contacts,Consultants,Subawards
</t>
  </si>
  <si>
    <t>Totals</t>
  </si>
  <si>
    <t>Total All Years</t>
  </si>
  <si>
    <t>Travel List</t>
  </si>
  <si>
    <t xml:space="preserve">Hotel </t>
  </si>
  <si>
    <t>Airfare</t>
  </si>
  <si>
    <t>Ground</t>
  </si>
  <si>
    <t>Parking</t>
  </si>
  <si>
    <t>Incidentals</t>
  </si>
  <si>
    <t>City of Dublin</t>
  </si>
  <si>
    <t xml:space="preserve">GA-0013868 DPD Crime Reduction 2023 </t>
  </si>
  <si>
    <t>Lindsay Neumann</t>
  </si>
  <si>
    <t>Public Safety and Violent Crime Reduction</t>
  </si>
  <si>
    <t>Violent Crime Reduction</t>
  </si>
  <si>
    <t>FY2024</t>
  </si>
  <si>
    <t>n/a</t>
  </si>
  <si>
    <t xml:space="preserve">478-410-5421, neumannl@dublinga.org </t>
  </si>
  <si>
    <t>CEW Starter - one time start up fee</t>
  </si>
  <si>
    <t>Axon Enterprise, Inc</t>
  </si>
  <si>
    <t>AXON Starter - one time start up fee</t>
  </si>
  <si>
    <t xml:space="preserve">Interview Room 2 Camera Essential/60 mo term </t>
  </si>
  <si>
    <t>Interview - Server - Lite</t>
  </si>
  <si>
    <t xml:space="preserve">AXON OSP7+ Bundle - 58 units@$248.07/60 mos. </t>
  </si>
  <si>
    <t>FLOCK Safety LPR (20 cameras/4yr subscription)</t>
  </si>
  <si>
    <t>Flock Group Inc.</t>
  </si>
  <si>
    <t>Freight Charge - Dana Safety Supply, Inc</t>
  </si>
  <si>
    <t xml:space="preserve">Dana Safety Supply, Inc. </t>
  </si>
  <si>
    <t>FLOCK Implementation Fee</t>
  </si>
  <si>
    <t xml:space="preserve">Flock Group Inc. </t>
  </si>
  <si>
    <t>Panasonic Tough Book FZ-55FZ06TAM 3yr warranty</t>
  </si>
  <si>
    <t>Law and Order Technology</t>
  </si>
  <si>
    <t>Vehicle Computer Mounts &amp; Power Supplies</t>
  </si>
  <si>
    <t>PocketJet 8 Thermal Printer (w/ mount &amp; cables)</t>
  </si>
  <si>
    <t>Panasonic Tough Book FZ-55FZ06TAM</t>
  </si>
  <si>
    <t>GA-0013868</t>
  </si>
  <si>
    <t>Program Contingency</t>
  </si>
  <si>
    <t>Interview Room 2 Camera Essential Bundle/60-month term – Includes hardware, software, services, cloud storage and cloud access. The price is based on a 60-month term agreement. The bundle total is $40,460.40 which is broken into two-line items under Section 4. The $33,692.40 charge is for the Interview Room Bundle. The Interview – Server – Lite provides server access at a cost of $3,384.00 per unit for the units that are included in the bundle. 
AXON OSP7+ Bundle – The AXON Officer Safety Plan 7 Plus (OSP7+) is based on a 60-month contract. The bundle includes conducted energy weapons (CEWs) and accessories including training cartridges, field deployment cartridges, and instructor and user classes for 58 officers; body worn cameras (BWCs) and accessories; extended warranties; and backup on the AXON cloud. The cost per unit $248.07 per month. The Cost per Unit column was calculated by multiplying this number by 60 mos. 
Part of the AXON OSP7+ Bundle includes start-up costs for the CEWs and BWCs. These are broken down as separate line items: CEW Starter - one time start-up fee and AXON Starter - one time start-up fee. 
The original budget had the AXON OSP7+ Bundle cost spread out over five years. DPD now intends to make this as one payment from grant funds. Of note, it will take approximately 6 months from the time of purchase of the Interview Room products due to a delay in acquiring parts. The lead time on the OSP7+ Bundles is estimated at eight weeks from time of purchase. 
FLOCK Safety LPR Products are based on a four-year subscription plan for 20 cameras. The Cost per Unit column is based on $50,000 per year price for 20 cameras, and the # Items column is based on the number of years for the subscription agreement (four). The FLOCK Implementation Fee of $7000 listed under Section 5 is a one-time start-up fee for the cameras.
Vehicle Computer Mounts &amp; Power Supplies: The original budget had a mobile data terminal (MDT) bundle for $207,729.45. DPD was able to significantly reduce the total cost for the MDTs by pricing out the parts separately, which is listed out under Section 5. The freight charge is related to these supplies.
Panasonic Tough Book FZ-55FZ06TAM: The original budget submitted with the application called for 31 MDT bundles which would have included 31 laptops. With the cost savings from pricing the MDT parts separately, DPD is requesting 40 Tough Books with a three-year warranty (listed as a separate line item) which will allow for all patrol vehicles to be outfitted as well as providing a Tough Book to every on-duty officer within each division. The approval of this purchase would allow DPD Officers the same technology and access, creating fluidity across the force. 
Even with the addition of 9 laptops to the budget, the total cost for mounts, computers and all required hardware totals $141,630.62 which is a savings of $66,098.83. The AXON equipment has gone up in price since the application was originally submitted, but the contingency through the grant program allows for DPD to remain under budget. All items listed on the Final Budget are for payout from the grant program.  
Program Contingency is for unexpected or higher cost of budget items within the scope of the project as defined in the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</si>
</sst>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
    <numFmt numFmtId="167" formatCode="&quot;$&quot;#,##0.000"/>
  </numFmts>
  <fonts count="15" x14ac:knownFonts="1">
    <font>
      <sz val="10"/>
      <name val="Arial"/>
    </font>
    <font>
      <sz val="11"/>
      <color theme="1"/>
      <name val="Calibri"/>
      <family val="2"/>
      <scheme val="minor"/>
    </font>
    <font>
      <sz val="10"/>
      <name val="Arial"/>
      <family val="2"/>
    </font>
    <font>
      <b/>
      <sz val="10"/>
      <name val="Arial"/>
      <family val="2"/>
    </font>
    <font>
      <i/>
      <sz val="10"/>
      <name val="Arial"/>
      <family val="2"/>
    </font>
    <font>
      <sz val="10"/>
      <name val="Arial"/>
      <family val="2"/>
    </font>
    <font>
      <sz val="10"/>
      <name val="Arial"/>
      <family val="2"/>
    </font>
    <font>
      <sz val="8"/>
      <name val="Arial"/>
      <family val="2"/>
    </font>
    <font>
      <b/>
      <sz val="28"/>
      <name val="Arial"/>
      <family val="2"/>
    </font>
    <font>
      <b/>
      <sz val="14"/>
      <name val="Arial"/>
      <family val="2"/>
    </font>
    <font>
      <b/>
      <sz val="10"/>
      <color theme="0"/>
      <name val="Arial"/>
      <family val="2"/>
    </font>
    <font>
      <sz val="10"/>
      <color theme="0"/>
      <name val="Arial"/>
      <family val="2"/>
    </font>
    <font>
      <sz val="18"/>
      <name val="Arial"/>
      <family val="2"/>
    </font>
    <font>
      <sz val="11"/>
      <name val="Calibri"/>
      <family val="2"/>
      <charset val="1"/>
    </font>
    <font>
      <sz val="10"/>
      <color rgb="FF444444"/>
      <name val="Arial"/>
      <family val="2"/>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rgb="FF000000"/>
      </left>
      <right/>
      <top style="thin">
        <color rgb="FF000000"/>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6">
    <xf numFmtId="0" fontId="0" fillId="0" borderId="0"/>
    <xf numFmtId="9" fontId="5" fillId="0" borderId="0" applyFont="0" applyFill="0" applyBorder="0" applyAlignment="0" applyProtection="0"/>
    <xf numFmtId="44" fontId="6" fillId="0" borderId="0" applyFont="0" applyFill="0" applyBorder="0" applyAlignment="0" applyProtection="0"/>
    <xf numFmtId="0" fontId="1" fillId="0" borderId="0"/>
    <xf numFmtId="44" fontId="1" fillId="0" borderId="0" applyFont="0" applyFill="0" applyBorder="0" applyAlignment="0" applyProtection="0"/>
    <xf numFmtId="44" fontId="2" fillId="0" borderId="0" applyFont="0" applyFill="0" applyBorder="0" applyAlignment="0" applyProtection="0"/>
  </cellStyleXfs>
  <cellXfs count="274">
    <xf numFmtId="0" fontId="0" fillId="0" borderId="0" xfId="0"/>
    <xf numFmtId="0" fontId="2" fillId="2" borderId="0" xfId="0" applyFont="1" applyFill="1"/>
    <xf numFmtId="0" fontId="3" fillId="2" borderId="0" xfId="0" applyFont="1" applyFill="1" applyAlignment="1">
      <alignment vertical="center" wrapText="1"/>
    </xf>
    <xf numFmtId="0" fontId="3" fillId="2" borderId="34" xfId="0" applyFont="1" applyFill="1" applyBorder="1" applyAlignment="1">
      <alignment horizontal="center" vertical="center" wrapText="1"/>
    </xf>
    <xf numFmtId="6" fontId="3" fillId="2" borderId="34" xfId="0" applyNumberFormat="1" applyFont="1" applyFill="1" applyBorder="1" applyAlignment="1">
      <alignment horizontal="center" vertical="center"/>
    </xf>
    <xf numFmtId="0" fontId="3" fillId="2" borderId="0" xfId="0" applyFont="1" applyFill="1" applyAlignment="1">
      <alignment vertical="top" wrapText="1"/>
    </xf>
    <xf numFmtId="16" fontId="2" fillId="2" borderId="0" xfId="0" applyNumberFormat="1" applyFont="1" applyFill="1"/>
    <xf numFmtId="165" fontId="2" fillId="2" borderId="1" xfId="0" applyNumberFormat="1" applyFont="1" applyFill="1" applyBorder="1" applyAlignment="1" applyProtection="1">
      <alignment horizontal="right"/>
      <protection locked="0"/>
    </xf>
    <xf numFmtId="9" fontId="2" fillId="2" borderId="1" xfId="1" applyFont="1" applyFill="1" applyBorder="1" applyAlignment="1" applyProtection="1">
      <alignment horizontal="center"/>
      <protection locked="0"/>
    </xf>
    <xf numFmtId="165" fontId="2" fillId="2" borderId="25" xfId="0" applyNumberFormat="1" applyFont="1" applyFill="1" applyBorder="1" applyAlignment="1" applyProtection="1">
      <alignment horizontal="right"/>
      <protection locked="0"/>
    </xf>
    <xf numFmtId="0" fontId="2" fillId="2" borderId="1" xfId="1"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165" fontId="2" fillId="2" borderId="1" xfId="0" applyNumberFormat="1" applyFont="1" applyFill="1" applyBorder="1" applyAlignment="1" applyProtection="1">
      <alignment horizontal="center"/>
      <protection locked="0"/>
    </xf>
    <xf numFmtId="165" fontId="2" fillId="2" borderId="25" xfId="0" applyNumberFormat="1" applyFont="1" applyFill="1" applyBorder="1" applyAlignment="1" applyProtection="1">
      <alignment horizontal="center"/>
      <protection locked="0"/>
    </xf>
    <xf numFmtId="0" fontId="2" fillId="2" borderId="0" xfId="0" applyFont="1" applyFill="1" applyProtection="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wrapText="1"/>
      <protection locked="0"/>
    </xf>
    <xf numFmtId="0" fontId="2" fillId="2" borderId="0" xfId="0" applyFont="1" applyFill="1" applyAlignment="1" applyProtection="1">
      <alignment horizontal="left"/>
      <protection locked="0"/>
    </xf>
    <xf numFmtId="10" fontId="2" fillId="2" borderId="1" xfId="0" applyNumberFormat="1" applyFont="1" applyFill="1" applyBorder="1" applyAlignment="1" applyProtection="1">
      <alignment horizontal="center"/>
      <protection locked="0"/>
    </xf>
    <xf numFmtId="10" fontId="2" fillId="2" borderId="25"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wrapText="1"/>
      <protection locked="0"/>
    </xf>
    <xf numFmtId="2" fontId="2" fillId="2" borderId="25" xfId="0" applyNumberFormat="1"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0" borderId="34" xfId="0" applyFont="1" applyBorder="1" applyProtection="1">
      <protection locked="0"/>
    </xf>
    <xf numFmtId="165" fontId="2" fillId="2" borderId="34" xfId="0" applyNumberFormat="1" applyFont="1" applyFill="1" applyBorder="1" applyAlignment="1" applyProtection="1">
      <alignment horizontal="center"/>
      <protection locked="0"/>
    </xf>
    <xf numFmtId="167" fontId="2" fillId="2" borderId="1" xfId="2" applyNumberFormat="1" applyFont="1" applyFill="1" applyBorder="1" applyAlignment="1" applyProtection="1">
      <alignment horizontal="center"/>
      <protection locked="0"/>
    </xf>
    <xf numFmtId="167" fontId="2" fillId="2" borderId="49" xfId="2"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right"/>
      <protection locked="0"/>
    </xf>
    <xf numFmtId="2" fontId="2" fillId="2" borderId="1" xfId="0" applyNumberFormat="1" applyFont="1" applyFill="1" applyBorder="1" applyAlignment="1" applyProtection="1">
      <alignment horizontal="center"/>
      <protection locked="0"/>
    </xf>
    <xf numFmtId="2" fontId="2" fillId="2" borderId="49" xfId="0" applyNumberFormat="1" applyFont="1" applyFill="1" applyBorder="1" applyAlignment="1" applyProtection="1">
      <alignment horizontal="center"/>
      <protection locked="0"/>
    </xf>
    <xf numFmtId="2" fontId="2" fillId="2" borderId="34" xfId="0" applyNumberFormat="1" applyFont="1" applyFill="1" applyBorder="1" applyAlignment="1" applyProtection="1">
      <alignment horizontal="center"/>
      <protection locked="0"/>
    </xf>
    <xf numFmtId="0" fontId="2" fillId="0" borderId="0" xfId="0" applyFont="1"/>
    <xf numFmtId="165" fontId="2" fillId="2" borderId="1" xfId="0" applyNumberFormat="1" applyFont="1" applyFill="1" applyBorder="1" applyAlignment="1">
      <alignment horizontal="right"/>
    </xf>
    <xf numFmtId="165" fontId="3" fillId="2" borderId="37" xfId="0" applyNumberFormat="1" applyFont="1" applyFill="1" applyBorder="1" applyAlignment="1">
      <alignment horizontal="right"/>
    </xf>
    <xf numFmtId="0" fontId="11" fillId="2" borderId="0" xfId="0" applyFont="1" applyFill="1"/>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0" xfId="0" applyFont="1" applyFill="1" applyAlignment="1">
      <alignment horizontal="left" vertical="center" wrapText="1"/>
    </xf>
    <xf numFmtId="0" fontId="2" fillId="2" borderId="0" xfId="0" applyFont="1" applyFill="1" applyAlignment="1">
      <alignment vertical="center" wrapText="1"/>
    </xf>
    <xf numFmtId="165" fontId="2" fillId="2" borderId="49" xfId="0" applyNumberFormat="1" applyFont="1" applyFill="1" applyBorder="1" applyAlignment="1">
      <alignment horizontal="right"/>
    </xf>
    <xf numFmtId="0" fontId="3" fillId="2" borderId="0" xfId="0" applyFont="1" applyFill="1"/>
    <xf numFmtId="166" fontId="3" fillId="2" borderId="0" xfId="0" applyNumberFormat="1" applyFont="1" applyFill="1"/>
    <xf numFmtId="164" fontId="3" fillId="2" borderId="29" xfId="0" applyNumberFormat="1" applyFont="1" applyFill="1" applyBorder="1" applyAlignment="1">
      <alignment horizontal="right"/>
    </xf>
    <xf numFmtId="1" fontId="2" fillId="2" borderId="0" xfId="0" applyNumberFormat="1" applyFont="1" applyFill="1"/>
    <xf numFmtId="0" fontId="3" fillId="2" borderId="36" xfId="0" applyFont="1" applyFill="1" applyBorder="1" applyAlignment="1">
      <alignment horizontal="center"/>
    </xf>
    <xf numFmtId="0" fontId="3" fillId="2" borderId="28" xfId="0" applyFont="1" applyFill="1" applyBorder="1" applyAlignment="1">
      <alignment horizontal="left"/>
    </xf>
    <xf numFmtId="0" fontId="3" fillId="2" borderId="30" xfId="0"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justify" vertical="top" wrapText="1"/>
    </xf>
    <xf numFmtId="0" fontId="4" fillId="2" borderId="0" xfId="0" applyFont="1" applyFill="1"/>
    <xf numFmtId="0" fontId="3" fillId="2" borderId="35" xfId="0" applyFont="1" applyFill="1" applyBorder="1" applyAlignment="1">
      <alignment horizontal="center"/>
    </xf>
    <xf numFmtId="165" fontId="3" fillId="2" borderId="0" xfId="0" applyNumberFormat="1" applyFont="1" applyFill="1"/>
    <xf numFmtId="0" fontId="3" fillId="2" borderId="34" xfId="0" applyFont="1" applyFill="1" applyBorder="1" applyAlignment="1">
      <alignment horizontal="center" vertical="center"/>
    </xf>
    <xf numFmtId="165" fontId="3" fillId="2" borderId="29" xfId="0" applyNumberFormat="1" applyFont="1" applyFill="1" applyBorder="1" applyAlignment="1">
      <alignment horizontal="right"/>
    </xf>
    <xf numFmtId="0" fontId="3" fillId="2" borderId="0" xfId="0" applyFont="1" applyFill="1" applyAlignment="1">
      <alignment horizontal="center"/>
    </xf>
    <xf numFmtId="165" fontId="3" fillId="2" borderId="0" xfId="0" applyNumberFormat="1" applyFont="1" applyFill="1" applyAlignment="1">
      <alignment horizontal="right"/>
    </xf>
    <xf numFmtId="0" fontId="3" fillId="2" borderId="0" xfId="0" applyFont="1" applyFill="1" applyAlignment="1">
      <alignment wrapText="1"/>
    </xf>
    <xf numFmtId="8" fontId="3" fillId="2" borderId="0" xfId="0" applyNumberFormat="1" applyFont="1" applyFill="1" applyAlignment="1">
      <alignment horizontal="left"/>
    </xf>
    <xf numFmtId="0" fontId="2" fillId="2" borderId="0" xfId="0" applyFont="1" applyFill="1" applyAlignment="1">
      <alignment vertical="top" wrapText="1"/>
    </xf>
    <xf numFmtId="165" fontId="2" fillId="2" borderId="0" xfId="0" applyNumberFormat="1" applyFont="1" applyFill="1" applyAlignment="1">
      <alignment horizontal="right"/>
    </xf>
    <xf numFmtId="0" fontId="3" fillId="2" borderId="34" xfId="0" applyFont="1" applyFill="1" applyBorder="1" applyAlignment="1">
      <alignment horizontal="center"/>
    </xf>
    <xf numFmtId="0" fontId="3" fillId="2" borderId="34" xfId="0" applyFont="1" applyFill="1" applyBorder="1" applyAlignment="1">
      <alignment horizontal="center" wrapText="1"/>
    </xf>
    <xf numFmtId="8" fontId="3" fillId="0" borderId="35" xfId="0" applyNumberFormat="1" applyFont="1" applyBorder="1" applyAlignment="1">
      <alignment horizontal="center" vertical="center" wrapText="1"/>
    </xf>
    <xf numFmtId="8" fontId="3" fillId="0" borderId="35" xfId="0" applyNumberFormat="1" applyFont="1" applyBorder="1" applyAlignment="1">
      <alignment horizontal="center" wrapText="1"/>
    </xf>
    <xf numFmtId="0" fontId="3" fillId="2" borderId="9" xfId="0" applyFont="1" applyFill="1" applyBorder="1" applyAlignment="1">
      <alignment horizontal="left"/>
    </xf>
    <xf numFmtId="0" fontId="3" fillId="2" borderId="10" xfId="0" applyFont="1" applyFill="1" applyBorder="1" applyAlignment="1">
      <alignment horizontal="left"/>
    </xf>
    <xf numFmtId="0" fontId="3" fillId="2" borderId="12" xfId="0" applyFont="1" applyFill="1" applyBorder="1" applyAlignment="1">
      <alignment horizontal="center"/>
    </xf>
    <xf numFmtId="0" fontId="3" fillId="2" borderId="38" xfId="0" applyFont="1" applyFill="1" applyBorder="1" applyAlignment="1">
      <alignment horizontal="center"/>
    </xf>
    <xf numFmtId="0" fontId="3" fillId="2" borderId="8" xfId="0" applyFont="1" applyFill="1" applyBorder="1" applyAlignment="1">
      <alignment horizontal="center"/>
    </xf>
    <xf numFmtId="164" fontId="2" fillId="2" borderId="41" xfId="0" applyNumberFormat="1" applyFont="1" applyFill="1" applyBorder="1" applyAlignment="1">
      <alignment horizontal="right"/>
    </xf>
    <xf numFmtId="6" fontId="2" fillId="2" borderId="0" xfId="0" applyNumberFormat="1" applyFont="1" applyFill="1" applyAlignment="1">
      <alignment horizontal="left"/>
    </xf>
    <xf numFmtId="0" fontId="3" fillId="2" borderId="51" xfId="0" applyFont="1" applyFill="1" applyBorder="1" applyAlignment="1">
      <alignment horizontal="left" indent="2"/>
    </xf>
    <xf numFmtId="0" fontId="3" fillId="2" borderId="5" xfId="0" applyFont="1" applyFill="1" applyBorder="1" applyAlignment="1">
      <alignment horizontal="left" indent="2"/>
    </xf>
    <xf numFmtId="164" fontId="2" fillId="2" borderId="42" xfId="0" applyNumberFormat="1" applyFont="1" applyFill="1" applyBorder="1" applyAlignment="1">
      <alignment horizontal="right"/>
    </xf>
    <xf numFmtId="164" fontId="2" fillId="2" borderId="53" xfId="0" applyNumberFormat="1" applyFont="1" applyFill="1" applyBorder="1" applyAlignment="1">
      <alignment horizontal="right"/>
    </xf>
    <xf numFmtId="6" fontId="3" fillId="2" borderId="0" xfId="0" applyNumberFormat="1" applyFont="1" applyFill="1" applyAlignment="1">
      <alignment horizontal="left"/>
    </xf>
    <xf numFmtId="0" fontId="7" fillId="2" borderId="0" xfId="0" applyFont="1" applyFill="1"/>
    <xf numFmtId="164" fontId="2" fillId="2" borderId="0" xfId="0" applyNumberFormat="1" applyFont="1" applyFill="1"/>
    <xf numFmtId="0" fontId="3" fillId="2" borderId="0" xfId="0" applyFont="1" applyFill="1" applyAlignment="1">
      <alignment horizontal="center" vertical="center"/>
    </xf>
    <xf numFmtId="0" fontId="3" fillId="2" borderId="0" xfId="0" applyFont="1" applyFill="1" applyAlignment="1">
      <alignment horizontal="right" vertical="center" wrapText="1"/>
    </xf>
    <xf numFmtId="164" fontId="2" fillId="2" borderId="0" xfId="2" applyNumberFormat="1" applyFont="1" applyFill="1" applyBorder="1" applyAlignment="1" applyProtection="1">
      <alignment vertical="center" wrapText="1"/>
    </xf>
    <xf numFmtId="9" fontId="2" fillId="2" borderId="0" xfId="1" applyFont="1" applyFill="1" applyBorder="1" applyAlignment="1" applyProtection="1">
      <alignment horizontal="center" vertical="center" wrapText="1"/>
    </xf>
    <xf numFmtId="49" fontId="0" fillId="0" borderId="12" xfId="0" applyNumberFormat="1" applyBorder="1" applyAlignment="1">
      <alignment horizontal="center"/>
    </xf>
    <xf numFmtId="0" fontId="0" fillId="0" borderId="12" xfId="0" applyBorder="1" applyAlignment="1">
      <alignment horizontal="center"/>
    </xf>
    <xf numFmtId="0" fontId="12" fillId="4" borderId="5" xfId="0" applyFont="1" applyFill="1" applyBorder="1" applyAlignment="1">
      <alignment horizontal="left" vertical="top"/>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textRotation="90"/>
    </xf>
    <xf numFmtId="0" fontId="2" fillId="0" borderId="1" xfId="0" applyFont="1" applyBorder="1" applyAlignment="1">
      <alignment vertical="top"/>
    </xf>
    <xf numFmtId="164" fontId="0" fillId="0" borderId="1" xfId="5" applyNumberFormat="1" applyFont="1" applyBorder="1" applyAlignment="1">
      <alignment horizontal="center" vertical="top"/>
    </xf>
    <xf numFmtId="0" fontId="2" fillId="0" borderId="1" xfId="0" applyFont="1" applyBorder="1" applyAlignment="1">
      <alignment vertical="top" wrapText="1"/>
    </xf>
    <xf numFmtId="0" fontId="3" fillId="0" borderId="1" xfId="0" applyFont="1" applyBorder="1" applyAlignment="1">
      <alignment vertical="top" wrapText="1"/>
    </xf>
    <xf numFmtId="164" fontId="3" fillId="0" borderId="1" xfId="5" applyNumberFormat="1" applyFont="1" applyBorder="1" applyAlignment="1">
      <alignment horizontal="center" vertical="top"/>
    </xf>
    <xf numFmtId="0" fontId="3" fillId="5" borderId="1" xfId="0" applyFont="1" applyFill="1" applyBorder="1"/>
    <xf numFmtId="1" fontId="2" fillId="2" borderId="3" xfId="0" applyNumberFormat="1" applyFont="1" applyFill="1" applyBorder="1" applyAlignment="1" applyProtection="1">
      <alignment horizontal="center"/>
      <protection locked="0"/>
    </xf>
    <xf numFmtId="0" fontId="2" fillId="2" borderId="44"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165" fontId="2" fillId="2" borderId="3" xfId="0" applyNumberFormat="1" applyFont="1" applyFill="1" applyBorder="1" applyAlignment="1" applyProtection="1">
      <alignment horizontal="right"/>
      <protection locked="0"/>
    </xf>
    <xf numFmtId="1" fontId="2" fillId="2" borderId="54" xfId="0" applyNumberFormat="1" applyFont="1" applyFill="1" applyBorder="1" applyAlignment="1" applyProtection="1">
      <alignment horizontal="center"/>
      <protection locked="0"/>
    </xf>
    <xf numFmtId="1" fontId="13" fillId="2" borderId="3" xfId="0" applyNumberFormat="1"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1" fontId="2" fillId="2" borderId="57" xfId="0" applyNumberFormat="1" applyFont="1" applyFill="1" applyBorder="1" applyAlignment="1" applyProtection="1">
      <alignment horizontal="center"/>
      <protection locked="0"/>
    </xf>
    <xf numFmtId="0" fontId="2" fillId="2" borderId="58" xfId="0" applyFont="1" applyFill="1" applyBorder="1" applyAlignment="1" applyProtection="1">
      <alignment horizontal="center"/>
      <protection locked="0"/>
    </xf>
    <xf numFmtId="1" fontId="2" fillId="2" borderId="59" xfId="0" applyNumberFormat="1" applyFont="1" applyFill="1" applyBorder="1" applyAlignment="1" applyProtection="1">
      <alignment horizontal="center"/>
      <protection locked="0"/>
    </xf>
    <xf numFmtId="0" fontId="2" fillId="0" borderId="44"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2" xfId="0" applyFont="1" applyBorder="1" applyAlignment="1" applyProtection="1">
      <alignment horizontal="left"/>
      <protection locked="0"/>
    </xf>
    <xf numFmtId="165" fontId="2" fillId="0" borderId="1" xfId="0" applyNumberFormat="1" applyFont="1" applyBorder="1" applyAlignment="1" applyProtection="1">
      <alignment horizontal="right"/>
      <protection locked="0"/>
    </xf>
    <xf numFmtId="165" fontId="2" fillId="0" borderId="1" xfId="0" applyNumberFormat="1" applyFont="1" applyBorder="1" applyAlignment="1">
      <alignment horizontal="right"/>
    </xf>
    <xf numFmtId="0" fontId="2" fillId="0" borderId="0" xfId="0" applyFont="1" applyProtection="1">
      <protection locked="0"/>
    </xf>
    <xf numFmtId="0" fontId="2" fillId="2" borderId="44"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1" fontId="2" fillId="2" borderId="3" xfId="0" applyNumberFormat="1" applyFont="1" applyFill="1" applyBorder="1" applyAlignment="1" applyProtection="1">
      <alignment horizontal="center"/>
      <protection locked="0"/>
    </xf>
    <xf numFmtId="1" fontId="2" fillId="2" borderId="2" xfId="0" applyNumberFormat="1"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10" fillId="3" borderId="13" xfId="0" applyFont="1" applyFill="1" applyBorder="1" applyAlignment="1">
      <alignment horizontal="justify" vertical="top" wrapText="1"/>
    </xf>
    <xf numFmtId="0" fontId="10" fillId="3" borderId="14"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10" fillId="3" borderId="18" xfId="0" applyFont="1" applyFill="1" applyBorder="1" applyAlignment="1">
      <alignment horizontal="justify" vertical="top" wrapText="1"/>
    </xf>
    <xf numFmtId="0" fontId="10" fillId="3" borderId="19" xfId="0" applyFont="1" applyFill="1" applyBorder="1" applyAlignment="1">
      <alignment horizontal="justify" vertical="top" wrapText="1"/>
    </xf>
    <xf numFmtId="0" fontId="10" fillId="3" borderId="20" xfId="0" applyFont="1" applyFill="1" applyBorder="1" applyAlignment="1">
      <alignment horizontal="justify" vertical="top" wrapText="1"/>
    </xf>
    <xf numFmtId="0" fontId="2" fillId="0" borderId="44"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2" borderId="44"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1" fontId="2" fillId="2" borderId="8" xfId="0" applyNumberFormat="1" applyFont="1" applyFill="1" applyBorder="1" applyAlignment="1" applyProtection="1">
      <alignment horizontal="center"/>
      <protection locked="0"/>
    </xf>
    <xf numFmtId="1" fontId="2" fillId="2" borderId="55" xfId="0" applyNumberFormat="1" applyFont="1" applyFill="1" applyBorder="1" applyAlignment="1" applyProtection="1">
      <alignment horizontal="center"/>
      <protection locked="0"/>
    </xf>
    <xf numFmtId="2" fontId="2" fillId="2" borderId="3" xfId="0" applyNumberFormat="1" applyFont="1" applyFill="1" applyBorder="1" applyAlignment="1" applyProtection="1">
      <alignment horizontal="center"/>
      <protection locked="0"/>
    </xf>
    <xf numFmtId="2" fontId="2" fillId="2" borderId="2" xfId="0" applyNumberFormat="1" applyFont="1" applyFill="1" applyBorder="1" applyAlignment="1" applyProtection="1">
      <alignment horizontal="center"/>
      <protection locked="0"/>
    </xf>
    <xf numFmtId="0" fontId="2" fillId="2" borderId="49" xfId="0" applyFont="1" applyFill="1" applyBorder="1" applyAlignment="1" applyProtection="1">
      <alignment horizontal="center"/>
      <protection locked="0"/>
    </xf>
    <xf numFmtId="0" fontId="3" fillId="2" borderId="28" xfId="0" applyFont="1" applyFill="1" applyBorder="1" applyAlignment="1">
      <alignment horizontal="center"/>
    </xf>
    <xf numFmtId="0" fontId="3" fillId="2" borderId="30" xfId="0" applyFont="1" applyFill="1" applyBorder="1" applyAlignment="1">
      <alignment horizontal="center"/>
    </xf>
    <xf numFmtId="0" fontId="2" fillId="2" borderId="1" xfId="0" applyFont="1" applyFill="1" applyBorder="1" applyAlignment="1" applyProtection="1">
      <alignment horizontal="center"/>
      <protection locked="0"/>
    </xf>
    <xf numFmtId="0" fontId="2" fillId="2" borderId="3"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3" fillId="2" borderId="9"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2" fillId="2" borderId="34" xfId="0" applyFont="1" applyFill="1" applyBorder="1" applyAlignment="1">
      <alignment horizontal="center"/>
    </xf>
    <xf numFmtId="0" fontId="3" fillId="2" borderId="1" xfId="0" applyFont="1" applyFill="1" applyBorder="1" applyAlignment="1">
      <alignment horizontal="right"/>
    </xf>
    <xf numFmtId="0" fontId="3" fillId="0" borderId="44" xfId="0" applyFont="1" applyBorder="1" applyAlignment="1">
      <alignment horizontal="left" indent="2"/>
    </xf>
    <xf numFmtId="0" fontId="3" fillId="0" borderId="48" xfId="0" applyFont="1" applyBorder="1" applyAlignment="1">
      <alignment horizontal="left" indent="2"/>
    </xf>
    <xf numFmtId="0" fontId="3" fillId="0" borderId="44" xfId="0" applyFont="1" applyBorder="1" applyAlignment="1">
      <alignment horizontal="left"/>
    </xf>
    <xf numFmtId="0" fontId="3" fillId="0" borderId="48" xfId="0" applyFont="1" applyBorder="1" applyAlignment="1">
      <alignment horizontal="left"/>
    </xf>
    <xf numFmtId="0" fontId="3" fillId="0" borderId="27" xfId="0" applyFont="1" applyBorder="1" applyAlignment="1">
      <alignment horizontal="left" indent="2"/>
    </xf>
    <xf numFmtId="0" fontId="3" fillId="0" borderId="52" xfId="0" applyFont="1" applyBorder="1" applyAlignment="1">
      <alignment horizontal="left" indent="2"/>
    </xf>
    <xf numFmtId="0" fontId="2" fillId="2" borderId="23"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2" borderId="36" xfId="0" applyFont="1" applyFill="1" applyBorder="1" applyAlignment="1" applyProtection="1">
      <alignment horizontal="left" wrapText="1"/>
      <protection locked="0"/>
    </xf>
    <xf numFmtId="0" fontId="2" fillId="2" borderId="50" xfId="0" applyFont="1" applyFill="1" applyBorder="1" applyAlignment="1" applyProtection="1">
      <alignment horizontal="left" wrapText="1"/>
      <protection locked="0"/>
    </xf>
    <xf numFmtId="0" fontId="2" fillId="2" borderId="44"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2" xfId="0" applyFont="1" applyFill="1" applyBorder="1" applyAlignment="1" applyProtection="1">
      <alignment horizontal="left" wrapText="1"/>
      <protection locked="0"/>
    </xf>
    <xf numFmtId="8" fontId="2" fillId="2" borderId="44" xfId="0" applyNumberFormat="1" applyFont="1" applyFill="1" applyBorder="1" applyAlignment="1" applyProtection="1">
      <alignment horizontal="left" wrapText="1"/>
      <protection locked="0"/>
    </xf>
    <xf numFmtId="8" fontId="2" fillId="2" borderId="4" xfId="0" applyNumberFormat="1" applyFont="1" applyFill="1" applyBorder="1" applyAlignment="1" applyProtection="1">
      <alignment horizontal="left" wrapText="1"/>
      <protection locked="0"/>
    </xf>
    <xf numFmtId="8" fontId="2" fillId="2" borderId="2" xfId="0" applyNumberFormat="1" applyFont="1" applyFill="1" applyBorder="1" applyAlignment="1" applyProtection="1">
      <alignment horizontal="left" wrapText="1"/>
      <protection locked="0"/>
    </xf>
    <xf numFmtId="0" fontId="13" fillId="2" borderId="44" xfId="0" applyFont="1" applyFill="1" applyBorder="1" applyAlignment="1" applyProtection="1">
      <alignment horizontal="left"/>
      <protection locked="0"/>
    </xf>
    <xf numFmtId="0" fontId="2" fillId="2" borderId="23"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13" fillId="2" borderId="23" xfId="0" applyFont="1" applyFill="1" applyBorder="1" applyAlignment="1" applyProtection="1">
      <alignment horizontal="left"/>
      <protection locked="0"/>
    </xf>
    <xf numFmtId="0" fontId="2" fillId="2" borderId="24" xfId="0" applyFont="1" applyFill="1" applyBorder="1" applyAlignment="1" applyProtection="1">
      <alignment horizontal="left"/>
      <protection locked="0"/>
    </xf>
    <xf numFmtId="0" fontId="2" fillId="2" borderId="25" xfId="0" applyFont="1" applyFill="1" applyBorder="1" applyAlignment="1" applyProtection="1">
      <alignment horizontal="left"/>
      <protection locked="0"/>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17"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9" xfId="0" applyFont="1" applyFill="1" applyBorder="1" applyAlignment="1">
      <alignment horizontal="center"/>
    </xf>
    <xf numFmtId="0" fontId="3" fillId="2" borderId="46" xfId="0" applyFont="1" applyFill="1" applyBorder="1" applyAlignment="1">
      <alignment horizontal="center"/>
    </xf>
    <xf numFmtId="0" fontId="3" fillId="2" borderId="22" xfId="0" applyFont="1" applyFill="1" applyBorder="1" applyAlignment="1">
      <alignment horizontal="center"/>
    </xf>
    <xf numFmtId="0" fontId="2" fillId="2" borderId="43"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1" fontId="2" fillId="2" borderId="26" xfId="0" applyNumberFormat="1" applyFont="1" applyFill="1" applyBorder="1" applyAlignment="1" applyProtection="1">
      <alignment horizontal="center"/>
      <protection locked="0"/>
    </xf>
    <xf numFmtId="1" fontId="2" fillId="2" borderId="31" xfId="0" applyNumberFormat="1"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3" fillId="2" borderId="36" xfId="0" applyFont="1" applyFill="1" applyBorder="1" applyAlignment="1">
      <alignment horizontal="center"/>
    </xf>
    <xf numFmtId="0" fontId="3" fillId="2" borderId="50" xfId="0" applyFont="1" applyFill="1" applyBorder="1" applyAlignment="1">
      <alignment horizontal="center"/>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10" fillId="3" borderId="18" xfId="0" applyFont="1" applyFill="1" applyBorder="1" applyAlignment="1">
      <alignment vertical="top" wrapText="1"/>
    </xf>
    <xf numFmtId="0" fontId="10" fillId="3" borderId="19" xfId="0" applyFont="1" applyFill="1" applyBorder="1" applyAlignment="1">
      <alignment vertical="top" wrapText="1"/>
    </xf>
    <xf numFmtId="0" fontId="10" fillId="3" borderId="20" xfId="0" applyFont="1" applyFill="1" applyBorder="1" applyAlignment="1">
      <alignment vertical="top" wrapText="1"/>
    </xf>
    <xf numFmtId="2" fontId="2" fillId="2" borderId="26" xfId="0" applyNumberFormat="1" applyFont="1" applyFill="1" applyBorder="1" applyAlignment="1" applyProtection="1">
      <alignment horizontal="center"/>
      <protection locked="0"/>
    </xf>
    <xf numFmtId="2" fontId="2" fillId="2" borderId="31" xfId="0" applyNumberFormat="1"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3" fillId="2" borderId="18" xfId="0" applyFont="1" applyFill="1" applyBorder="1" applyAlignment="1">
      <alignment horizontal="left"/>
    </xf>
    <xf numFmtId="0" fontId="3" fillId="2" borderId="45" xfId="0" applyFont="1" applyFill="1" applyBorder="1" applyAlignment="1">
      <alignment horizontal="left"/>
    </xf>
    <xf numFmtId="0" fontId="3" fillId="2" borderId="21" xfId="0" applyFont="1" applyFill="1" applyBorder="1" applyAlignment="1">
      <alignment horizontal="center"/>
    </xf>
    <xf numFmtId="8" fontId="3" fillId="2" borderId="39" xfId="0" applyNumberFormat="1" applyFont="1" applyFill="1" applyBorder="1" applyAlignment="1">
      <alignment horizontal="center"/>
    </xf>
    <xf numFmtId="8" fontId="3" fillId="2" borderId="46" xfId="0" applyNumberFormat="1" applyFont="1" applyFill="1" applyBorder="1" applyAlignment="1">
      <alignment horizontal="center"/>
    </xf>
    <xf numFmtId="1" fontId="2" fillId="0" borderId="3" xfId="0" applyNumberFormat="1" applyFont="1" applyBorder="1" applyAlignment="1" applyProtection="1">
      <alignment horizontal="center"/>
      <protection locked="0"/>
    </xf>
    <xf numFmtId="1" fontId="2" fillId="0" borderId="2" xfId="0" applyNumberFormat="1"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4" fillId="0" borderId="3" xfId="0" applyFont="1" applyBorder="1" applyAlignment="1">
      <alignment horizontal="center"/>
    </xf>
    <xf numFmtId="0" fontId="14" fillId="0" borderId="2" xfId="0" applyFont="1" applyBorder="1" applyAlignment="1">
      <alignment horizontal="center"/>
    </xf>
    <xf numFmtId="0" fontId="11" fillId="3" borderId="14" xfId="0" applyFont="1" applyFill="1" applyBorder="1" applyAlignment="1">
      <alignment horizontal="justify" vertical="top" wrapText="1"/>
    </xf>
    <xf numFmtId="0" fontId="11" fillId="3" borderId="15" xfId="0" applyFont="1" applyFill="1" applyBorder="1" applyAlignment="1">
      <alignment horizontal="justify" vertical="top" wrapText="1"/>
    </xf>
    <xf numFmtId="0" fontId="11" fillId="3" borderId="16" xfId="0" applyFont="1" applyFill="1" applyBorder="1" applyAlignment="1">
      <alignment horizontal="justify" vertical="top" wrapText="1"/>
    </xf>
    <xf numFmtId="0" fontId="11" fillId="3" borderId="0" xfId="0" applyFont="1" applyFill="1" applyAlignment="1">
      <alignment horizontal="justify" vertical="top" wrapText="1"/>
    </xf>
    <xf numFmtId="0" fontId="11" fillId="3" borderId="17" xfId="0" applyFont="1" applyFill="1" applyBorder="1" applyAlignment="1">
      <alignment horizontal="justify" vertical="top" wrapText="1"/>
    </xf>
    <xf numFmtId="0" fontId="11" fillId="3" borderId="18" xfId="0" applyFont="1" applyFill="1" applyBorder="1" applyAlignment="1">
      <alignment horizontal="justify" vertical="top" wrapText="1"/>
    </xf>
    <xf numFmtId="0" fontId="11" fillId="3" borderId="19" xfId="0" applyFont="1" applyFill="1" applyBorder="1" applyAlignment="1">
      <alignment horizontal="justify" vertical="top" wrapText="1"/>
    </xf>
    <xf numFmtId="0" fontId="11" fillId="3" borderId="20" xfId="0" applyFont="1" applyFill="1" applyBorder="1" applyAlignment="1">
      <alignment horizontal="justify" vertical="top" wrapText="1"/>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3" fillId="2" borderId="39" xfId="0" applyFont="1" applyFill="1" applyBorder="1" applyAlignment="1">
      <alignment horizontal="center" vertical="center"/>
    </xf>
    <xf numFmtId="0" fontId="2" fillId="2" borderId="27"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33"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47" xfId="0" applyFont="1" applyFill="1" applyBorder="1" applyAlignment="1">
      <alignment horizontal="center"/>
    </xf>
    <xf numFmtId="0" fontId="2" fillId="2" borderId="44" xfId="0" applyFont="1" applyFill="1" applyBorder="1" applyAlignment="1" applyProtection="1">
      <alignment horizontal="center" wrapText="1"/>
      <protection locked="0"/>
    </xf>
    <xf numFmtId="0" fontId="2" fillId="2" borderId="3" xfId="0" applyFont="1" applyFill="1" applyBorder="1" applyAlignment="1" applyProtection="1">
      <alignment horizontal="left" wrapText="1"/>
      <protection locked="0"/>
    </xf>
    <xf numFmtId="10" fontId="2" fillId="2" borderId="3" xfId="1" applyNumberFormat="1" applyFont="1" applyFill="1" applyBorder="1" applyAlignment="1" applyProtection="1">
      <alignment horizontal="center" wrapText="1"/>
      <protection locked="0"/>
    </xf>
    <xf numFmtId="10" fontId="2" fillId="2" borderId="4" xfId="1" applyNumberFormat="1" applyFont="1" applyFill="1" applyBorder="1" applyAlignment="1" applyProtection="1">
      <alignment horizontal="center" wrapText="1"/>
      <protection locked="0"/>
    </xf>
    <xf numFmtId="0" fontId="3" fillId="2" borderId="0" xfId="0" applyFont="1" applyFill="1"/>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 fillId="2" borderId="4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11" fillId="3" borderId="14" xfId="0" applyFont="1" applyFill="1" applyBorder="1" applyAlignment="1">
      <alignment vertical="top" wrapText="1"/>
    </xf>
    <xf numFmtId="0" fontId="11" fillId="3" borderId="15" xfId="0" applyFont="1" applyFill="1" applyBorder="1" applyAlignment="1">
      <alignment vertical="top" wrapText="1"/>
    </xf>
    <xf numFmtId="0" fontId="11" fillId="3" borderId="18" xfId="0" applyFont="1" applyFill="1" applyBorder="1" applyAlignment="1">
      <alignment vertical="top" wrapText="1"/>
    </xf>
    <xf numFmtId="0" fontId="11" fillId="3" borderId="19" xfId="0" applyFont="1" applyFill="1" applyBorder="1" applyAlignment="1">
      <alignment vertical="top" wrapText="1"/>
    </xf>
    <xf numFmtId="0" fontId="11" fillId="3" borderId="20" xfId="0" applyFont="1" applyFill="1" applyBorder="1" applyAlignment="1">
      <alignmen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10" fillId="3" borderId="9" xfId="0" applyFont="1" applyFill="1" applyBorder="1" applyAlignment="1">
      <alignment horizontal="center" wrapText="1"/>
    </xf>
    <xf numFmtId="0" fontId="10" fillId="3" borderId="11" xfId="0" applyFont="1" applyFill="1" applyBorder="1" applyAlignment="1">
      <alignment horizontal="center" wrapText="1"/>
    </xf>
    <xf numFmtId="49" fontId="2" fillId="2" borderId="9" xfId="0" applyNumberFormat="1" applyFont="1" applyFill="1" applyBorder="1" applyAlignment="1" applyProtection="1">
      <alignment horizontal="center"/>
      <protection locked="0"/>
    </xf>
    <xf numFmtId="49" fontId="2" fillId="2" borderId="10" xfId="0" applyNumberFormat="1" applyFont="1" applyFill="1" applyBorder="1" applyAlignment="1" applyProtection="1">
      <alignment horizontal="center"/>
      <protection locked="0"/>
    </xf>
    <xf numFmtId="49" fontId="2" fillId="2" borderId="11" xfId="0" applyNumberFormat="1" applyFont="1" applyFill="1" applyBorder="1" applyAlignment="1" applyProtection="1">
      <alignment horizontal="center"/>
      <protection locked="0"/>
    </xf>
    <xf numFmtId="0" fontId="10" fillId="3" borderId="9" xfId="0" applyFont="1" applyFill="1" applyBorder="1" applyAlignment="1">
      <alignment horizontal="center"/>
    </xf>
    <xf numFmtId="0" fontId="10" fillId="3" borderId="11" xfId="0" applyFont="1" applyFill="1" applyBorder="1" applyAlignment="1">
      <alignment horizontal="center"/>
    </xf>
    <xf numFmtId="0" fontId="10" fillId="3" borderId="10" xfId="0" applyFont="1" applyFill="1" applyBorder="1" applyAlignment="1">
      <alignment horizontal="center"/>
    </xf>
    <xf numFmtId="0" fontId="8" fillId="2" borderId="0" xfId="0" applyFont="1" applyFill="1" applyAlignment="1">
      <alignment horizontal="center" vertical="center" wrapText="1"/>
    </xf>
    <xf numFmtId="0" fontId="9" fillId="2" borderId="0" xfId="0" applyFont="1" applyFill="1" applyAlignment="1">
      <alignment horizontal="center"/>
    </xf>
    <xf numFmtId="0" fontId="12" fillId="4" borderId="0" xfId="0" applyFont="1" applyFill="1" applyAlignment="1">
      <alignment horizontal="left" vertical="top"/>
    </xf>
    <xf numFmtId="0" fontId="11" fillId="3" borderId="12" xfId="0" applyFont="1" applyFill="1" applyBorder="1" applyAlignment="1">
      <alignment horizontal="left"/>
    </xf>
    <xf numFmtId="0" fontId="11" fillId="3" borderId="1" xfId="0" applyFont="1" applyFill="1" applyBorder="1" applyAlignment="1">
      <alignment horizontal="center" vertical="center"/>
    </xf>
    <xf numFmtId="164" fontId="3" fillId="5" borderId="1" xfId="5" applyNumberFormat="1" applyFont="1" applyFill="1" applyBorder="1" applyAlignment="1">
      <alignment horizontal="center"/>
    </xf>
  </cellXfs>
  <cellStyles count="6">
    <cellStyle name="Currency" xfId="2" builtinId="4"/>
    <cellStyle name="Currency 2" xfId="4" xr:uid="{00000000-0005-0000-0000-00002F000000}"/>
    <cellStyle name="Currency 3" xfId="5" xr:uid="{C6B131E0-FD4C-47C4-A875-9EFB0B8CCB61}"/>
    <cellStyle name="Normal" xfId="0" builtinId="0"/>
    <cellStyle name="Normal 2" xfId="3" xr:uid="{00000000-0005-0000-0000-000030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99"/>
      <color rgb="FFEAEAEA"/>
      <color rgb="FF66FF33"/>
      <color rgb="FFFF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B126-5845-47BA-9C8C-34F73703FFF1}">
  <sheetPr>
    <pageSetUpPr fitToPage="1"/>
  </sheetPr>
  <dimension ref="A1:Z490"/>
  <sheetViews>
    <sheetView tabSelected="1" topLeftCell="A140" zoomScale="130" zoomScaleNormal="130" workbookViewId="0">
      <selection activeCell="B145" sqref="B145:L150"/>
    </sheetView>
  </sheetViews>
  <sheetFormatPr defaultColWidth="0" defaultRowHeight="12.75" zeroHeight="1" x14ac:dyDescent="0.2"/>
  <cols>
    <col min="1" max="1" width="3.140625" style="1" customWidth="1"/>
    <col min="2" max="4" width="8.85546875" style="1" customWidth="1"/>
    <col min="5" max="5" width="18.140625" style="1" customWidth="1"/>
    <col min="6" max="6" width="19.140625" style="1" customWidth="1"/>
    <col min="7" max="7" width="20.7109375" style="1" customWidth="1"/>
    <col min="8" max="8" width="12.42578125" style="1" bestFit="1" customWidth="1"/>
    <col min="9" max="9" width="14.5703125" style="1" customWidth="1"/>
    <col min="10" max="10" width="15.85546875" style="1" customWidth="1"/>
    <col min="11" max="11" width="17.140625" style="1" customWidth="1"/>
    <col min="12" max="12" width="14" style="1" bestFit="1" customWidth="1"/>
    <col min="13" max="13" width="3.28515625" style="1" customWidth="1"/>
    <col min="14" max="14" width="5" style="1" hidden="1" customWidth="1"/>
    <col min="15" max="15" width="3.5703125" style="1" hidden="1" customWidth="1"/>
    <col min="16" max="16" width="2.85546875" style="1" hidden="1" customWidth="1"/>
    <col min="17" max="17" width="4.7109375" style="1" hidden="1" customWidth="1"/>
    <col min="18" max="20" width="8.85546875" style="1" hidden="1" customWidth="1"/>
    <col min="21" max="21" width="15" style="1" hidden="1" customWidth="1"/>
    <col min="22" max="16384" width="8.85546875" style="1" hidden="1"/>
  </cols>
  <sheetData>
    <row r="1" spans="1:26" ht="50.25" customHeight="1" x14ac:dyDescent="0.2">
      <c r="B1" s="268" t="s">
        <v>0</v>
      </c>
      <c r="C1" s="268"/>
      <c r="D1" s="268"/>
      <c r="E1" s="268"/>
      <c r="F1" s="268"/>
      <c r="G1" s="268"/>
      <c r="H1" s="268"/>
      <c r="I1" s="268"/>
      <c r="J1" s="268"/>
      <c r="K1" s="268"/>
      <c r="L1" s="268"/>
      <c r="M1" s="1" t="s">
        <v>1</v>
      </c>
    </row>
    <row r="2" spans="1:26" s="269" customFormat="1" ht="17.45" customHeight="1" thickBot="1" x14ac:dyDescent="0.3">
      <c r="A2" s="269" t="s">
        <v>2</v>
      </c>
    </row>
    <row r="3" spans="1:26" ht="13.5" customHeight="1" thickBot="1" x14ac:dyDescent="0.25">
      <c r="B3" s="265" t="s">
        <v>3</v>
      </c>
      <c r="C3" s="267"/>
      <c r="D3" s="262" t="s">
        <v>120</v>
      </c>
      <c r="E3" s="263"/>
      <c r="F3" s="263"/>
      <c r="G3" s="263"/>
      <c r="H3" s="263"/>
      <c r="I3" s="263"/>
      <c r="J3" s="263"/>
      <c r="K3" s="264"/>
      <c r="R3" s="1" t="s">
        <v>4</v>
      </c>
      <c r="T3" s="1" t="s">
        <v>5</v>
      </c>
      <c r="W3" s="15" t="s">
        <v>6</v>
      </c>
      <c r="Y3" s="15" t="s">
        <v>7</v>
      </c>
    </row>
    <row r="4" spans="1:26" ht="13.5" customHeight="1" thickBot="1" x14ac:dyDescent="0.25">
      <c r="B4" s="265" t="s">
        <v>8</v>
      </c>
      <c r="C4" s="267"/>
      <c r="D4" s="262" t="s">
        <v>121</v>
      </c>
      <c r="E4" s="263"/>
      <c r="F4" s="263"/>
      <c r="G4" s="263"/>
      <c r="H4" s="263"/>
      <c r="I4" s="263"/>
      <c r="J4" s="263"/>
      <c r="K4" s="264"/>
      <c r="R4" s="1" t="s">
        <v>9</v>
      </c>
      <c r="T4" s="1" t="s">
        <v>10</v>
      </c>
      <c r="W4" s="15" t="s">
        <v>11</v>
      </c>
      <c r="Y4" s="15" t="s">
        <v>12</v>
      </c>
    </row>
    <row r="5" spans="1:26" ht="33.75" customHeight="1" thickBot="1" x14ac:dyDescent="0.25">
      <c r="B5" s="260" t="s">
        <v>13</v>
      </c>
      <c r="C5" s="261"/>
      <c r="D5" s="262" t="s">
        <v>122</v>
      </c>
      <c r="E5" s="263"/>
      <c r="F5" s="263"/>
      <c r="G5" s="263"/>
      <c r="H5" s="263"/>
      <c r="I5" s="263"/>
      <c r="J5" s="263"/>
      <c r="K5" s="264"/>
      <c r="W5" s="15"/>
      <c r="Y5" s="15"/>
    </row>
    <row r="6" spans="1:26" ht="13.5" customHeight="1" thickBot="1" x14ac:dyDescent="0.25">
      <c r="B6" s="265" t="s">
        <v>14</v>
      </c>
      <c r="C6" s="266"/>
      <c r="D6" s="262" t="s">
        <v>127</v>
      </c>
      <c r="E6" s="263"/>
      <c r="F6" s="263"/>
      <c r="G6" s="263"/>
      <c r="H6" s="263"/>
      <c r="I6" s="263"/>
      <c r="J6" s="263"/>
      <c r="K6" s="264"/>
      <c r="W6" s="15"/>
      <c r="Y6" s="15"/>
    </row>
    <row r="7" spans="1:26" ht="13.5" customHeight="1" thickBot="1" x14ac:dyDescent="0.25">
      <c r="B7" s="265" t="s">
        <v>15</v>
      </c>
      <c r="C7" s="267"/>
      <c r="D7" s="262" t="s">
        <v>123</v>
      </c>
      <c r="E7" s="263"/>
      <c r="F7" s="263"/>
      <c r="G7" s="263"/>
      <c r="H7" s="263"/>
      <c r="I7" s="263"/>
      <c r="J7" s="263"/>
      <c r="K7" s="264"/>
      <c r="T7" s="1" t="s">
        <v>16</v>
      </c>
      <c r="W7" s="15" t="s">
        <v>17</v>
      </c>
      <c r="Y7" s="21" t="s">
        <v>18</v>
      </c>
    </row>
    <row r="8" spans="1:26" ht="13.5" customHeight="1" thickBot="1" x14ac:dyDescent="0.25">
      <c r="B8" s="265" t="s">
        <v>19</v>
      </c>
      <c r="C8" s="267"/>
      <c r="D8" s="262" t="s">
        <v>124</v>
      </c>
      <c r="E8" s="263"/>
      <c r="F8" s="263"/>
      <c r="G8" s="263"/>
      <c r="H8" s="263"/>
      <c r="I8" s="263"/>
      <c r="J8" s="263"/>
      <c r="K8" s="264"/>
      <c r="T8" s="1" t="s">
        <v>20</v>
      </c>
      <c r="W8" s="15" t="s">
        <v>21</v>
      </c>
    </row>
    <row r="9" spans="1:26" ht="13.5" customHeight="1" thickBot="1" x14ac:dyDescent="0.25">
      <c r="B9" s="265" t="s">
        <v>22</v>
      </c>
      <c r="C9" s="266"/>
      <c r="D9" s="262" t="s">
        <v>125</v>
      </c>
      <c r="E9" s="263"/>
      <c r="F9" s="263"/>
      <c r="G9" s="263"/>
      <c r="H9" s="263"/>
      <c r="I9" s="263"/>
      <c r="J9" s="263"/>
      <c r="K9" s="264"/>
      <c r="W9" s="15"/>
    </row>
    <row r="10" spans="1:26" ht="13.5" thickBot="1" x14ac:dyDescent="0.25">
      <c r="T10" s="1" t="s">
        <v>23</v>
      </c>
    </row>
    <row r="11" spans="1:26" ht="12.75" customHeight="1" x14ac:dyDescent="0.2">
      <c r="B11" s="181" t="s">
        <v>24</v>
      </c>
      <c r="C11" s="182"/>
      <c r="D11" s="182"/>
      <c r="E11" s="182"/>
      <c r="F11" s="182"/>
      <c r="G11" s="182"/>
      <c r="H11" s="182"/>
      <c r="I11" s="182"/>
      <c r="J11" s="182"/>
      <c r="K11" s="182"/>
      <c r="L11" s="183"/>
      <c r="M11" s="5"/>
      <c r="N11" s="5"/>
      <c r="O11" s="5"/>
      <c r="T11" s="1" t="s">
        <v>25</v>
      </c>
    </row>
    <row r="12" spans="1:26" ht="17.25" customHeight="1" x14ac:dyDescent="0.2">
      <c r="B12" s="184"/>
      <c r="C12" s="185"/>
      <c r="D12" s="185"/>
      <c r="E12" s="185"/>
      <c r="F12" s="185"/>
      <c r="G12" s="185"/>
      <c r="H12" s="185"/>
      <c r="I12" s="185"/>
      <c r="J12" s="185"/>
      <c r="K12" s="185"/>
      <c r="L12" s="186"/>
      <c r="M12" s="5"/>
      <c r="N12" s="5"/>
      <c r="O12" s="5"/>
      <c r="T12" s="1" t="s">
        <v>26</v>
      </c>
    </row>
    <row r="13" spans="1:26" ht="60.75" customHeight="1" thickBot="1" x14ac:dyDescent="0.25">
      <c r="B13" s="187"/>
      <c r="C13" s="188"/>
      <c r="D13" s="188"/>
      <c r="E13" s="188"/>
      <c r="F13" s="188"/>
      <c r="G13" s="188"/>
      <c r="H13" s="188"/>
      <c r="I13" s="188"/>
      <c r="J13" s="188"/>
      <c r="K13" s="188"/>
      <c r="L13" s="189"/>
      <c r="M13" s="5"/>
      <c r="N13" s="5"/>
      <c r="O13" s="5"/>
      <c r="T13" s="1" t="s">
        <v>27</v>
      </c>
      <c r="W13" s="1" t="s">
        <v>28</v>
      </c>
      <c r="Y13" s="1" t="s">
        <v>29</v>
      </c>
      <c r="Z13" s="1" t="s">
        <v>29</v>
      </c>
    </row>
    <row r="14" spans="1:26" ht="13.5" thickBot="1" x14ac:dyDescent="0.25">
      <c r="T14" s="1" t="s">
        <v>30</v>
      </c>
      <c r="W14" s="15" t="s">
        <v>31</v>
      </c>
      <c r="Y14" s="1" t="s">
        <v>32</v>
      </c>
      <c r="Z14" s="1" t="s">
        <v>33</v>
      </c>
    </row>
    <row r="15" spans="1:26" ht="12" customHeight="1" x14ac:dyDescent="0.2">
      <c r="B15" s="204" t="s">
        <v>34</v>
      </c>
      <c r="C15" s="253"/>
      <c r="D15" s="253"/>
      <c r="E15" s="253"/>
      <c r="F15" s="253"/>
      <c r="G15" s="253"/>
      <c r="H15" s="253"/>
      <c r="I15" s="253"/>
      <c r="J15" s="253"/>
      <c r="K15" s="253"/>
      <c r="L15" s="254"/>
      <c r="O15" s="6"/>
      <c r="T15" s="1" t="s">
        <v>35</v>
      </c>
    </row>
    <row r="16" spans="1:26" ht="18" customHeight="1" thickBot="1" x14ac:dyDescent="0.25">
      <c r="B16" s="255"/>
      <c r="C16" s="256"/>
      <c r="D16" s="256"/>
      <c r="E16" s="256"/>
      <c r="F16" s="256"/>
      <c r="G16" s="256"/>
      <c r="H16" s="256"/>
      <c r="I16" s="256"/>
      <c r="J16" s="256"/>
      <c r="K16" s="256"/>
      <c r="L16" s="257"/>
      <c r="O16" s="6"/>
      <c r="T16" s="1" t="s">
        <v>36</v>
      </c>
    </row>
    <row r="17" spans="1:20" ht="13.5" thickBot="1" x14ac:dyDescent="0.25">
      <c r="F17" s="248"/>
      <c r="G17" s="248"/>
      <c r="H17" s="248"/>
      <c r="O17" s="6"/>
      <c r="T17" s="1" t="s">
        <v>37</v>
      </c>
    </row>
    <row r="18" spans="1:20" ht="39.75" customHeight="1" x14ac:dyDescent="0.2">
      <c r="B18" s="258" t="s">
        <v>38</v>
      </c>
      <c r="C18" s="259"/>
      <c r="D18" s="259"/>
      <c r="E18" s="259"/>
      <c r="F18" s="235" t="s">
        <v>39</v>
      </c>
      <c r="G18" s="191"/>
      <c r="H18" s="3" t="s">
        <v>40</v>
      </c>
      <c r="I18" s="3" t="s">
        <v>41</v>
      </c>
      <c r="J18" s="3" t="s">
        <v>42</v>
      </c>
      <c r="K18" s="4" t="s">
        <v>43</v>
      </c>
      <c r="M18" s="6"/>
    </row>
    <row r="19" spans="1:20" s="15" customFormat="1" ht="13.5" customHeight="1" x14ac:dyDescent="0.2">
      <c r="A19" s="1"/>
      <c r="B19" s="169" t="s">
        <v>126</v>
      </c>
      <c r="C19" s="170"/>
      <c r="D19" s="170"/>
      <c r="E19" s="171"/>
      <c r="F19" s="245"/>
      <c r="G19" s="170"/>
      <c r="H19" s="7"/>
      <c r="I19" s="8"/>
      <c r="J19" s="11"/>
      <c r="K19" s="36">
        <f t="shared" ref="K19" si="0">INT(H19*I19)</f>
        <v>0</v>
      </c>
      <c r="L19" s="16"/>
      <c r="M19" s="16"/>
      <c r="O19" s="16"/>
      <c r="Q19" s="15" t="e">
        <f>IF(#REF!="In-Kind", K19)</f>
        <v>#REF!</v>
      </c>
    </row>
    <row r="20" spans="1:20" ht="13.5" customHeight="1" thickBot="1" x14ac:dyDescent="0.25">
      <c r="E20" s="248"/>
      <c r="F20" s="248"/>
      <c r="G20" s="248"/>
      <c r="M20" s="41"/>
      <c r="N20" s="41"/>
      <c r="O20" s="42"/>
      <c r="R20" s="1" t="e">
        <f>SUM(Q19:Q19)</f>
        <v>#REF!</v>
      </c>
    </row>
    <row r="21" spans="1:20" ht="45" customHeight="1" x14ac:dyDescent="0.2">
      <c r="B21" s="190" t="s">
        <v>38</v>
      </c>
      <c r="C21" s="191"/>
      <c r="D21" s="191"/>
      <c r="E21" s="235" t="s">
        <v>39</v>
      </c>
      <c r="F21" s="192"/>
      <c r="G21" s="3" t="s">
        <v>44</v>
      </c>
      <c r="H21" s="3" t="s">
        <v>45</v>
      </c>
      <c r="I21" s="3" t="s">
        <v>46</v>
      </c>
      <c r="J21" s="3" t="s">
        <v>42</v>
      </c>
      <c r="K21" s="4" t="s">
        <v>43</v>
      </c>
      <c r="L21" s="41"/>
      <c r="M21" s="42"/>
      <c r="O21" s="41"/>
    </row>
    <row r="22" spans="1:20" s="15" customFormat="1" ht="13.5" customHeight="1" thickBot="1" x14ac:dyDescent="0.25">
      <c r="A22" s="1"/>
      <c r="B22" s="251" t="s">
        <v>126</v>
      </c>
      <c r="C22" s="252"/>
      <c r="D22" s="252"/>
      <c r="E22" s="245"/>
      <c r="F22" s="171"/>
      <c r="G22" s="7"/>
      <c r="H22" s="10"/>
      <c r="I22" s="10"/>
      <c r="J22" s="11"/>
      <c r="K22" s="36">
        <f t="shared" ref="K22" si="1">SUM(G22*H22*I22)</f>
        <v>0</v>
      </c>
      <c r="Q22" s="15" t="e">
        <f>IF(#REF!="In-Kind", K22)</f>
        <v>#REF!</v>
      </c>
    </row>
    <row r="23" spans="1:20" ht="13.5" thickBot="1" x14ac:dyDescent="0.25">
      <c r="F23" s="44"/>
      <c r="G23" s="44"/>
      <c r="H23" s="45"/>
      <c r="I23" s="153" t="s">
        <v>47</v>
      </c>
      <c r="J23" s="154"/>
      <c r="K23" s="46">
        <f>SUM(K18:K22)</f>
        <v>0</v>
      </c>
      <c r="O23" s="42"/>
      <c r="R23" s="1" t="e">
        <f>SUM(Q22:Q22)</f>
        <v>#REF!</v>
      </c>
    </row>
    <row r="24" spans="1:20" ht="12" customHeight="1" x14ac:dyDescent="0.2">
      <c r="H24" s="47"/>
      <c r="M24" s="42"/>
      <c r="N24" s="42"/>
      <c r="O24" s="42"/>
      <c r="P24" s="42"/>
    </row>
    <row r="25" spans="1:20" ht="12" customHeight="1" thickBot="1" x14ac:dyDescent="0.25">
      <c r="H25" s="47"/>
      <c r="M25" s="42"/>
      <c r="N25" s="42"/>
      <c r="O25" s="42"/>
      <c r="P25" s="42"/>
    </row>
    <row r="26" spans="1:20" ht="24.75" customHeight="1" x14ac:dyDescent="0.2">
      <c r="B26" s="181" t="s">
        <v>48</v>
      </c>
      <c r="C26" s="182"/>
      <c r="D26" s="182"/>
      <c r="E26" s="182"/>
      <c r="F26" s="182"/>
      <c r="G26" s="182"/>
      <c r="H26" s="182"/>
      <c r="I26" s="182"/>
      <c r="J26" s="182"/>
      <c r="K26" s="183"/>
      <c r="O26" s="42"/>
      <c r="P26" s="42"/>
    </row>
    <row r="27" spans="1:20" ht="27.95" customHeight="1" thickBot="1" x14ac:dyDescent="0.25">
      <c r="B27" s="187"/>
      <c r="C27" s="188"/>
      <c r="D27" s="188"/>
      <c r="E27" s="188"/>
      <c r="F27" s="188"/>
      <c r="G27" s="188"/>
      <c r="H27" s="188"/>
      <c r="I27" s="188"/>
      <c r="J27" s="188"/>
      <c r="K27" s="189"/>
      <c r="L27" s="42"/>
      <c r="O27" s="42"/>
      <c r="P27" s="42"/>
    </row>
    <row r="28" spans="1:20" ht="12" customHeight="1" thickBot="1" x14ac:dyDescent="0.25">
      <c r="F28" s="248"/>
      <c r="G28" s="248"/>
      <c r="H28" s="248"/>
      <c r="O28" s="42"/>
      <c r="P28" s="42"/>
    </row>
    <row r="29" spans="1:20" ht="50.25" customHeight="1" x14ac:dyDescent="0.2">
      <c r="B29" s="190" t="s">
        <v>38</v>
      </c>
      <c r="C29" s="192"/>
      <c r="D29" s="235" t="s">
        <v>39</v>
      </c>
      <c r="E29" s="191"/>
      <c r="F29" s="3" t="s">
        <v>49</v>
      </c>
      <c r="G29" s="3" t="s">
        <v>50</v>
      </c>
      <c r="H29" s="249" t="s">
        <v>51</v>
      </c>
      <c r="I29" s="250"/>
      <c r="J29" s="3" t="s">
        <v>41</v>
      </c>
      <c r="K29" s="4" t="s">
        <v>43</v>
      </c>
      <c r="N29" s="42"/>
      <c r="O29" s="42"/>
    </row>
    <row r="30" spans="1:20" s="15" customFormat="1" ht="12" customHeight="1" x14ac:dyDescent="0.2">
      <c r="A30" s="1"/>
      <c r="B30" s="244" t="s">
        <v>126</v>
      </c>
      <c r="C30" s="152"/>
      <c r="D30" s="245"/>
      <c r="E30" s="171"/>
      <c r="F30" s="7"/>
      <c r="G30" s="11"/>
      <c r="H30" s="246"/>
      <c r="I30" s="247"/>
      <c r="J30" s="8"/>
      <c r="K30" s="36">
        <f t="shared" ref="K30" si="2">F30*H30*J30</f>
        <v>0</v>
      </c>
      <c r="N30" s="16"/>
      <c r="O30" s="16"/>
      <c r="Q30" s="15" t="e">
        <f>IF(#REF!="In-Kind", K30)</f>
        <v>#REF!</v>
      </c>
    </row>
    <row r="31" spans="1:20" ht="12" customHeight="1" thickBot="1" x14ac:dyDescent="0.25">
      <c r="F31" s="44"/>
      <c r="G31" s="44"/>
      <c r="J31" s="48" t="s">
        <v>52</v>
      </c>
      <c r="K31" s="37">
        <f>SUM(K30:K30)</f>
        <v>0</v>
      </c>
      <c r="O31" s="42"/>
      <c r="P31" s="42"/>
      <c r="R31" s="1" t="e">
        <f>SUM(Q30:Q30)</f>
        <v>#REF!</v>
      </c>
    </row>
    <row r="32" spans="1:20" ht="12" customHeight="1" thickBot="1" x14ac:dyDescent="0.25">
      <c r="F32" s="44"/>
      <c r="G32" s="44"/>
      <c r="H32" s="45"/>
      <c r="M32" s="42"/>
      <c r="N32" s="42"/>
      <c r="O32" s="42"/>
      <c r="P32" s="42"/>
    </row>
    <row r="33" spans="1:18" ht="12" customHeight="1" thickBot="1" x14ac:dyDescent="0.25">
      <c r="H33" s="47"/>
      <c r="J33" s="49" t="s">
        <v>53</v>
      </c>
      <c r="K33" s="50"/>
      <c r="L33" s="46">
        <f>SUM(K23+K31)</f>
        <v>0</v>
      </c>
    </row>
    <row r="34" spans="1:18" ht="12" customHeight="1" thickBot="1" x14ac:dyDescent="0.25"/>
    <row r="35" spans="1:18" ht="24" customHeight="1" x14ac:dyDescent="0.2">
      <c r="B35" s="131" t="s">
        <v>54</v>
      </c>
      <c r="C35" s="224"/>
      <c r="D35" s="224"/>
      <c r="E35" s="224"/>
      <c r="F35" s="224"/>
      <c r="G35" s="224"/>
      <c r="H35" s="224"/>
      <c r="I35" s="224"/>
      <c r="J35" s="224"/>
      <c r="K35" s="224"/>
      <c r="L35" s="225"/>
      <c r="M35" s="51"/>
    </row>
    <row r="36" spans="1:18" ht="42" customHeight="1" thickBot="1" x14ac:dyDescent="0.25">
      <c r="B36" s="229"/>
      <c r="C36" s="230"/>
      <c r="D36" s="230"/>
      <c r="E36" s="230"/>
      <c r="F36" s="230"/>
      <c r="G36" s="230"/>
      <c r="H36" s="230"/>
      <c r="I36" s="230"/>
      <c r="J36" s="230"/>
      <c r="K36" s="230"/>
      <c r="L36" s="231"/>
      <c r="M36" s="52"/>
    </row>
    <row r="37" spans="1:18" ht="12.75" customHeight="1" thickBot="1" x14ac:dyDescent="0.25">
      <c r="B37" s="53"/>
      <c r="C37" s="53"/>
      <c r="D37" s="53"/>
      <c r="E37" s="53"/>
      <c r="F37" s="53"/>
      <c r="G37" s="53"/>
      <c r="H37" s="53"/>
      <c r="I37" s="53"/>
      <c r="J37" s="53"/>
      <c r="K37" s="53"/>
      <c r="L37" s="53"/>
    </row>
    <row r="38" spans="1:18" ht="12.75" customHeight="1" thickBot="1" x14ac:dyDescent="0.25">
      <c r="B38" s="232" t="s">
        <v>55</v>
      </c>
      <c r="C38" s="233"/>
      <c r="D38" s="234"/>
      <c r="E38" s="54" t="s">
        <v>56</v>
      </c>
    </row>
    <row r="39" spans="1:18" ht="13.5" hidden="1" thickBot="1" x14ac:dyDescent="0.25">
      <c r="B39" s="241" t="s">
        <v>57</v>
      </c>
      <c r="C39" s="242"/>
      <c r="D39" s="243"/>
      <c r="E39" s="55" t="s">
        <v>58</v>
      </c>
      <c r="F39" s="55" t="s">
        <v>59</v>
      </c>
      <c r="G39" s="55" t="s">
        <v>43</v>
      </c>
      <c r="H39" s="55" t="s">
        <v>60</v>
      </c>
      <c r="I39" s="55" t="s">
        <v>61</v>
      </c>
      <c r="J39" s="55" t="s">
        <v>62</v>
      </c>
      <c r="K39" s="55" t="s">
        <v>43</v>
      </c>
      <c r="L39" s="52"/>
    </row>
    <row r="40" spans="1:18" s="15" customFormat="1" x14ac:dyDescent="0.2">
      <c r="A40" s="1"/>
      <c r="B40" s="239" t="s">
        <v>126</v>
      </c>
      <c r="C40" s="240"/>
      <c r="D40" s="240"/>
      <c r="E40" s="26"/>
      <c r="F40" s="27"/>
      <c r="G40" s="28"/>
      <c r="H40" s="34"/>
      <c r="I40" s="34"/>
      <c r="J40" s="34"/>
      <c r="K40" s="36">
        <f t="shared" ref="K40" si="3">(G40*H40*I40*J40)</f>
        <v>0</v>
      </c>
      <c r="L40" s="20"/>
      <c r="M40" s="20"/>
      <c r="Q40" s="15" t="e">
        <f>IF(#REF!="In-Kind", K40)</f>
        <v>#REF!</v>
      </c>
    </row>
    <row r="41" spans="1:18" ht="13.5" thickBot="1" x14ac:dyDescent="0.25">
      <c r="B41" s="53"/>
      <c r="C41" s="53"/>
      <c r="D41" s="53"/>
      <c r="E41" s="53"/>
      <c r="F41" s="53"/>
      <c r="G41" s="53"/>
      <c r="H41" s="53"/>
      <c r="I41" s="53"/>
      <c r="J41" s="53"/>
      <c r="K41" s="53"/>
      <c r="N41" s="56"/>
      <c r="R41" s="1" t="e">
        <f>SUM(Q40:Q40)</f>
        <v>#REF!</v>
      </c>
    </row>
    <row r="42" spans="1:18" ht="13.5" thickBot="1" x14ac:dyDescent="0.25">
      <c r="B42" s="232" t="s">
        <v>63</v>
      </c>
      <c r="C42" s="233"/>
      <c r="D42" s="234"/>
      <c r="N42" s="56"/>
    </row>
    <row r="43" spans="1:18" ht="28.5" customHeight="1" x14ac:dyDescent="0.2">
      <c r="B43" s="190" t="s">
        <v>57</v>
      </c>
      <c r="C43" s="191"/>
      <c r="D43" s="192"/>
      <c r="E43" s="235" t="s">
        <v>58</v>
      </c>
      <c r="F43" s="192"/>
      <c r="G43" s="235" t="s">
        <v>64</v>
      </c>
      <c r="H43" s="192"/>
      <c r="I43" s="57" t="s">
        <v>65</v>
      </c>
      <c r="J43" s="3" t="s">
        <v>66</v>
      </c>
      <c r="K43" s="57" t="s">
        <v>67</v>
      </c>
      <c r="M43" s="56"/>
    </row>
    <row r="44" spans="1:18" s="15" customFormat="1" x14ac:dyDescent="0.2">
      <c r="A44" s="1"/>
      <c r="B44" s="236" t="s">
        <v>126</v>
      </c>
      <c r="C44" s="237"/>
      <c r="D44" s="238"/>
      <c r="E44" s="121"/>
      <c r="F44" s="118"/>
      <c r="G44" s="121"/>
      <c r="H44" s="118"/>
      <c r="I44" s="29"/>
      <c r="J44" s="32"/>
      <c r="K44" s="36">
        <f>I44*J44</f>
        <v>0</v>
      </c>
      <c r="Q44" s="15" t="e">
        <f>IF(#REF!="In-Kind", K44)</f>
        <v>#REF!</v>
      </c>
    </row>
    <row r="45" spans="1:18" s="15" customFormat="1" hidden="1" x14ac:dyDescent="0.2">
      <c r="A45" s="1"/>
      <c r="B45" s="116"/>
      <c r="C45" s="117"/>
      <c r="D45" s="118"/>
      <c r="E45" s="121"/>
      <c r="F45" s="118"/>
      <c r="G45" s="121"/>
      <c r="H45" s="118"/>
      <c r="I45" s="29"/>
      <c r="J45" s="32"/>
      <c r="K45" s="36">
        <f>I45*J45</f>
        <v>0</v>
      </c>
      <c r="Q45" s="15" t="e">
        <f>IF(#REF!="In-Kind", K45)</f>
        <v>#REF!</v>
      </c>
    </row>
    <row r="46" spans="1:18" s="15" customFormat="1" hidden="1" x14ac:dyDescent="0.2">
      <c r="A46" s="1"/>
      <c r="B46" s="116"/>
      <c r="C46" s="117"/>
      <c r="D46" s="118"/>
      <c r="E46" s="121"/>
      <c r="F46" s="118"/>
      <c r="G46" s="121"/>
      <c r="H46" s="118"/>
      <c r="I46" s="29"/>
      <c r="J46" s="32"/>
      <c r="K46" s="36">
        <f>I46*J46</f>
        <v>0</v>
      </c>
      <c r="Q46" s="15" t="e">
        <f>IF(#REF!="In-Kind", K46)</f>
        <v>#REF!</v>
      </c>
    </row>
    <row r="47" spans="1:18" s="15" customFormat="1" hidden="1" x14ac:dyDescent="0.2">
      <c r="A47" s="1"/>
      <c r="B47" s="116"/>
      <c r="C47" s="117"/>
      <c r="D47" s="118"/>
      <c r="E47" s="121"/>
      <c r="F47" s="118"/>
      <c r="G47" s="121"/>
      <c r="H47" s="118"/>
      <c r="I47" s="29"/>
      <c r="J47" s="32"/>
      <c r="K47" s="36">
        <f>I47*J47</f>
        <v>0</v>
      </c>
      <c r="Q47" s="15" t="e">
        <f>IF(#REF!="In-Kind", K47)</f>
        <v>#REF!</v>
      </c>
    </row>
    <row r="48" spans="1:18" s="15" customFormat="1" hidden="1" x14ac:dyDescent="0.2">
      <c r="A48" s="1"/>
      <c r="B48" s="116"/>
      <c r="C48" s="117"/>
      <c r="D48" s="118"/>
      <c r="E48" s="121"/>
      <c r="F48" s="118"/>
      <c r="G48" s="121"/>
      <c r="H48" s="118"/>
      <c r="I48" s="29"/>
      <c r="J48" s="32"/>
      <c r="K48" s="36">
        <f t="shared" ref="K48:K53" si="4">I48*J48</f>
        <v>0</v>
      </c>
      <c r="Q48" s="15" t="e">
        <f>IF(#REF!="In-Kind", K48)</f>
        <v>#REF!</v>
      </c>
    </row>
    <row r="49" spans="1:18" s="15" customFormat="1" ht="12.75" customHeight="1" x14ac:dyDescent="0.2">
      <c r="A49" s="1"/>
      <c r="B49" s="116"/>
      <c r="C49" s="117"/>
      <c r="D49" s="118"/>
      <c r="E49" s="121"/>
      <c r="F49" s="118"/>
      <c r="G49" s="121"/>
      <c r="H49" s="118"/>
      <c r="I49" s="29"/>
      <c r="J49" s="32"/>
      <c r="K49" s="36">
        <f t="shared" si="4"/>
        <v>0</v>
      </c>
      <c r="Q49" s="15" t="e">
        <f>IF(#REF!="In-Kind", K49)</f>
        <v>#REF!</v>
      </c>
    </row>
    <row r="50" spans="1:18" s="15" customFormat="1" hidden="1" x14ac:dyDescent="0.2">
      <c r="A50" s="1"/>
      <c r="B50" s="116"/>
      <c r="C50" s="117"/>
      <c r="D50" s="118"/>
      <c r="E50" s="121"/>
      <c r="F50" s="118"/>
      <c r="G50" s="121"/>
      <c r="H50" s="118"/>
      <c r="I50" s="29"/>
      <c r="J50" s="32"/>
      <c r="K50" s="36">
        <f t="shared" si="4"/>
        <v>0</v>
      </c>
      <c r="Q50" s="15" t="e">
        <f>IF(#REF!="In-Kind", K50)</f>
        <v>#REF!</v>
      </c>
    </row>
    <row r="51" spans="1:18" s="15" customFormat="1" hidden="1" x14ac:dyDescent="0.2">
      <c r="A51" s="1"/>
      <c r="B51" s="116"/>
      <c r="C51" s="117"/>
      <c r="D51" s="118"/>
      <c r="E51" s="121"/>
      <c r="F51" s="118"/>
      <c r="G51" s="121"/>
      <c r="H51" s="118"/>
      <c r="I51" s="29"/>
      <c r="J51" s="32"/>
      <c r="K51" s="36">
        <f t="shared" si="4"/>
        <v>0</v>
      </c>
      <c r="Q51" s="15" t="e">
        <f>IF(#REF!="In-Kind", K51)</f>
        <v>#REF!</v>
      </c>
    </row>
    <row r="52" spans="1:18" s="15" customFormat="1" ht="12.75" customHeight="1" thickBot="1" x14ac:dyDescent="0.25">
      <c r="A52" s="1"/>
      <c r="B52" s="116"/>
      <c r="C52" s="117"/>
      <c r="D52" s="118"/>
      <c r="E52" s="121"/>
      <c r="F52" s="118"/>
      <c r="G52" s="121"/>
      <c r="H52" s="118"/>
      <c r="I52" s="29"/>
      <c r="J52" s="32"/>
      <c r="K52" s="36">
        <f t="shared" si="4"/>
        <v>0</v>
      </c>
      <c r="Q52" s="15" t="e">
        <f>IF(#REF!="In-Kind", K52)</f>
        <v>#REF!</v>
      </c>
    </row>
    <row r="53" spans="1:18" s="15" customFormat="1" ht="13.5" hidden="1" thickBot="1" x14ac:dyDescent="0.25">
      <c r="A53" s="1"/>
      <c r="B53" s="196"/>
      <c r="C53" s="197"/>
      <c r="D53" s="198"/>
      <c r="E53" s="212"/>
      <c r="F53" s="198"/>
      <c r="G53" s="212"/>
      <c r="H53" s="198"/>
      <c r="I53" s="30"/>
      <c r="J53" s="33"/>
      <c r="K53" s="43">
        <f t="shared" si="4"/>
        <v>0</v>
      </c>
      <c r="Q53" s="15" t="e">
        <f>IF(#REF!="In-Kind", K53)</f>
        <v>#REF!</v>
      </c>
    </row>
    <row r="54" spans="1:18" ht="13.5" thickBot="1" x14ac:dyDescent="0.25">
      <c r="I54" s="148" t="s">
        <v>68</v>
      </c>
      <c r="J54" s="149"/>
      <c r="K54" s="58">
        <f>SUM(K40:K53)</f>
        <v>0</v>
      </c>
      <c r="R54" s="1" t="e">
        <f>SUM(Q44:Q53)</f>
        <v>#REF!</v>
      </c>
    </row>
    <row r="55" spans="1:18" ht="13.5" thickBot="1" x14ac:dyDescent="0.25">
      <c r="J55" s="59"/>
      <c r="K55" s="59"/>
      <c r="L55" s="60"/>
    </row>
    <row r="56" spans="1:18" ht="12.75" customHeight="1" x14ac:dyDescent="0.2">
      <c r="B56" s="131" t="s">
        <v>69</v>
      </c>
      <c r="C56" s="224"/>
      <c r="D56" s="224"/>
      <c r="E56" s="224"/>
      <c r="F56" s="224"/>
      <c r="G56" s="224"/>
      <c r="H56" s="224"/>
      <c r="I56" s="224"/>
      <c r="J56" s="224"/>
      <c r="K56" s="224"/>
      <c r="L56" s="225"/>
    </row>
    <row r="57" spans="1:18" x14ac:dyDescent="0.2">
      <c r="B57" s="226"/>
      <c r="C57" s="227"/>
      <c r="D57" s="227"/>
      <c r="E57" s="227"/>
      <c r="F57" s="227"/>
      <c r="G57" s="227"/>
      <c r="H57" s="227"/>
      <c r="I57" s="227"/>
      <c r="J57" s="227"/>
      <c r="K57" s="227"/>
      <c r="L57" s="228"/>
    </row>
    <row r="58" spans="1:18" x14ac:dyDescent="0.2">
      <c r="B58" s="226"/>
      <c r="C58" s="227"/>
      <c r="D58" s="227"/>
      <c r="E58" s="227"/>
      <c r="F58" s="227"/>
      <c r="G58" s="227"/>
      <c r="H58" s="227"/>
      <c r="I58" s="227"/>
      <c r="J58" s="227"/>
      <c r="K58" s="227"/>
      <c r="L58" s="228"/>
    </row>
    <row r="59" spans="1:18" ht="6.75" customHeight="1" thickBot="1" x14ac:dyDescent="0.25">
      <c r="B59" s="229"/>
      <c r="C59" s="230"/>
      <c r="D59" s="230"/>
      <c r="E59" s="230"/>
      <c r="F59" s="230"/>
      <c r="G59" s="230"/>
      <c r="H59" s="230"/>
      <c r="I59" s="230"/>
      <c r="J59" s="230"/>
      <c r="K59" s="230"/>
      <c r="L59" s="231"/>
    </row>
    <row r="60" spans="1:18" ht="13.5" thickBot="1" x14ac:dyDescent="0.25"/>
    <row r="61" spans="1:18" x14ac:dyDescent="0.2">
      <c r="B61" s="190" t="s">
        <v>70</v>
      </c>
      <c r="C61" s="191"/>
      <c r="D61" s="191"/>
      <c r="E61" s="191"/>
      <c r="F61" s="55" t="s">
        <v>71</v>
      </c>
      <c r="G61" s="193" t="s">
        <v>72</v>
      </c>
      <c r="H61" s="194"/>
      <c r="I61" s="193" t="s">
        <v>73</v>
      </c>
      <c r="J61" s="194"/>
      <c r="K61" s="55" t="s">
        <v>43</v>
      </c>
      <c r="L61" s="61"/>
      <c r="M61" s="61"/>
      <c r="N61" s="61"/>
      <c r="O61" s="61"/>
    </row>
    <row r="62" spans="1:18" s="115" customFormat="1" x14ac:dyDescent="0.2">
      <c r="A62" s="35"/>
      <c r="B62" s="137" t="s">
        <v>131</v>
      </c>
      <c r="C62" s="138"/>
      <c r="D62" s="138"/>
      <c r="E62" s="139"/>
      <c r="F62" s="113">
        <v>33692.400000000001</v>
      </c>
      <c r="G62" s="218">
        <v>1</v>
      </c>
      <c r="H62" s="219"/>
      <c r="I62" s="220" t="s">
        <v>129</v>
      </c>
      <c r="J62" s="221"/>
      <c r="K62" s="114">
        <f t="shared" ref="K62:K64" si="5">SUM(F62*G62)</f>
        <v>33692.400000000001</v>
      </c>
      <c r="Q62" s="115" t="e">
        <f>IF(#REF!="In-Kind", K62)</f>
        <v>#REF!</v>
      </c>
    </row>
    <row r="63" spans="1:18" s="115" customFormat="1" x14ac:dyDescent="0.2">
      <c r="A63" s="35"/>
      <c r="B63" s="137" t="s">
        <v>133</v>
      </c>
      <c r="C63" s="138"/>
      <c r="D63" s="138"/>
      <c r="E63" s="139"/>
      <c r="F63" s="113">
        <v>14884.2</v>
      </c>
      <c r="G63" s="218">
        <v>58</v>
      </c>
      <c r="H63" s="219"/>
      <c r="I63" s="220" t="s">
        <v>129</v>
      </c>
      <c r="J63" s="221"/>
      <c r="K63" s="114">
        <f t="shared" si="5"/>
        <v>863283.60000000009</v>
      </c>
    </row>
    <row r="64" spans="1:18" s="15" customFormat="1" x14ac:dyDescent="0.2">
      <c r="A64" s="1"/>
      <c r="B64" s="140" t="s">
        <v>134</v>
      </c>
      <c r="C64" s="141"/>
      <c r="D64" s="141"/>
      <c r="E64" s="142"/>
      <c r="F64" s="7">
        <v>50000</v>
      </c>
      <c r="G64" s="143">
        <v>4</v>
      </c>
      <c r="H64" s="144"/>
      <c r="I64" s="222" t="s">
        <v>135</v>
      </c>
      <c r="J64" s="223"/>
      <c r="K64" s="36">
        <f t="shared" si="5"/>
        <v>200000</v>
      </c>
    </row>
    <row r="65" spans="1:18" s="15" customFormat="1" x14ac:dyDescent="0.2">
      <c r="A65" s="1"/>
      <c r="B65" s="116"/>
      <c r="C65" s="117"/>
      <c r="D65" s="117"/>
      <c r="E65" s="118"/>
      <c r="F65" s="7"/>
      <c r="G65" s="145"/>
      <c r="H65" s="146"/>
      <c r="I65" s="40"/>
      <c r="J65" s="39"/>
      <c r="K65" s="36">
        <f t="shared" ref="K65:K75" si="6">SUM(F65*G65)</f>
        <v>0</v>
      </c>
    </row>
    <row r="66" spans="1:18" s="15" customFormat="1" x14ac:dyDescent="0.2">
      <c r="A66" s="1"/>
      <c r="B66" s="116"/>
      <c r="C66" s="117"/>
      <c r="D66" s="117"/>
      <c r="E66" s="118"/>
      <c r="F66" s="7"/>
      <c r="G66" s="145"/>
      <c r="H66" s="146"/>
      <c r="I66" s="40"/>
      <c r="J66" s="39"/>
      <c r="K66" s="36">
        <f t="shared" si="6"/>
        <v>0</v>
      </c>
    </row>
    <row r="67" spans="1:18" s="15" customFormat="1" x14ac:dyDescent="0.2">
      <c r="A67" s="1"/>
      <c r="B67" s="116"/>
      <c r="C67" s="117"/>
      <c r="D67" s="117"/>
      <c r="E67" s="118"/>
      <c r="F67" s="7"/>
      <c r="G67" s="145"/>
      <c r="H67" s="146"/>
      <c r="I67" s="40"/>
      <c r="J67" s="39"/>
      <c r="K67" s="36">
        <f t="shared" si="6"/>
        <v>0</v>
      </c>
    </row>
    <row r="68" spans="1:18" s="15" customFormat="1" x14ac:dyDescent="0.2">
      <c r="A68" s="1"/>
      <c r="B68" s="116"/>
      <c r="C68" s="117"/>
      <c r="D68" s="117"/>
      <c r="E68" s="118"/>
      <c r="F68" s="7"/>
      <c r="G68" s="145"/>
      <c r="H68" s="146"/>
      <c r="I68" s="40"/>
      <c r="J68" s="39"/>
      <c r="K68" s="36">
        <f t="shared" si="6"/>
        <v>0</v>
      </c>
    </row>
    <row r="69" spans="1:18" s="15" customFormat="1" x14ac:dyDescent="0.2">
      <c r="A69" s="1"/>
      <c r="B69" s="116"/>
      <c r="C69" s="117"/>
      <c r="D69" s="117"/>
      <c r="E69" s="118"/>
      <c r="F69" s="7"/>
      <c r="G69" s="145"/>
      <c r="H69" s="146"/>
      <c r="I69" s="40"/>
      <c r="J69" s="39"/>
      <c r="K69" s="36">
        <f t="shared" si="6"/>
        <v>0</v>
      </c>
    </row>
    <row r="70" spans="1:18" s="15" customFormat="1" ht="12" customHeight="1" x14ac:dyDescent="0.2">
      <c r="A70" s="1"/>
      <c r="B70" s="176"/>
      <c r="C70" s="177"/>
      <c r="D70" s="177"/>
      <c r="E70" s="177"/>
      <c r="F70" s="7"/>
      <c r="G70" s="145"/>
      <c r="H70" s="146"/>
      <c r="I70" s="121"/>
      <c r="J70" s="118"/>
      <c r="K70" s="36">
        <f t="shared" si="6"/>
        <v>0</v>
      </c>
      <c r="Q70" s="15" t="e">
        <f>IF(#REF!="In-Kind", K70)</f>
        <v>#REF!</v>
      </c>
    </row>
    <row r="71" spans="1:18" s="15" customFormat="1" x14ac:dyDescent="0.2">
      <c r="A71" s="1"/>
      <c r="B71" s="176"/>
      <c r="C71" s="177"/>
      <c r="D71" s="177"/>
      <c r="E71" s="177"/>
      <c r="F71" s="7"/>
      <c r="G71" s="145"/>
      <c r="H71" s="146"/>
      <c r="I71" s="121"/>
      <c r="J71" s="118"/>
      <c r="K71" s="36">
        <f t="shared" si="6"/>
        <v>0</v>
      </c>
      <c r="Q71" s="15" t="e">
        <f>IF(#REF!="In-Kind", K71)</f>
        <v>#REF!</v>
      </c>
    </row>
    <row r="72" spans="1:18" s="15" customFormat="1" x14ac:dyDescent="0.2">
      <c r="A72" s="1"/>
      <c r="B72" s="176"/>
      <c r="C72" s="177"/>
      <c r="D72" s="177"/>
      <c r="E72" s="177"/>
      <c r="F72" s="7"/>
      <c r="G72" s="145"/>
      <c r="H72" s="146"/>
      <c r="I72" s="121"/>
      <c r="J72" s="118"/>
      <c r="K72" s="36">
        <f t="shared" si="6"/>
        <v>0</v>
      </c>
      <c r="Q72" s="15" t="e">
        <f>IF(#REF!="In-Kind", K72)</f>
        <v>#REF!</v>
      </c>
    </row>
    <row r="73" spans="1:18" s="15" customFormat="1" x14ac:dyDescent="0.2">
      <c r="A73" s="1"/>
      <c r="B73" s="176"/>
      <c r="C73" s="177"/>
      <c r="D73" s="177"/>
      <c r="E73" s="177"/>
      <c r="F73" s="7"/>
      <c r="G73" s="145"/>
      <c r="H73" s="146"/>
      <c r="I73" s="121"/>
      <c r="J73" s="118"/>
      <c r="K73" s="36">
        <f t="shared" si="6"/>
        <v>0</v>
      </c>
      <c r="Q73" s="15" t="e">
        <f>IF(#REF!="In-Kind", K73)</f>
        <v>#REF!</v>
      </c>
    </row>
    <row r="74" spans="1:18" s="15" customFormat="1" x14ac:dyDescent="0.2">
      <c r="A74" s="1"/>
      <c r="B74" s="176"/>
      <c r="C74" s="177"/>
      <c r="D74" s="177"/>
      <c r="E74" s="177"/>
      <c r="F74" s="7"/>
      <c r="G74" s="145"/>
      <c r="H74" s="146"/>
      <c r="I74" s="121"/>
      <c r="J74" s="118"/>
      <c r="K74" s="36">
        <f t="shared" si="6"/>
        <v>0</v>
      </c>
      <c r="Q74" s="15" t="e">
        <f>IF(#REF!="In-Kind", K74)</f>
        <v>#REF!</v>
      </c>
    </row>
    <row r="75" spans="1:18" s="15" customFormat="1" ht="13.5" thickBot="1" x14ac:dyDescent="0.25">
      <c r="A75" s="1"/>
      <c r="B75" s="179"/>
      <c r="C75" s="180"/>
      <c r="D75" s="180"/>
      <c r="E75" s="180"/>
      <c r="F75" s="9"/>
      <c r="G75" s="210"/>
      <c r="H75" s="211"/>
      <c r="I75" s="212"/>
      <c r="J75" s="198"/>
      <c r="K75" s="36">
        <f t="shared" si="6"/>
        <v>0</v>
      </c>
      <c r="Q75" s="15" t="e">
        <f>IF(#REF!="In-Kind", K75)</f>
        <v>#REF!</v>
      </c>
    </row>
    <row r="76" spans="1:18" ht="13.5" thickBot="1" x14ac:dyDescent="0.25">
      <c r="I76" s="213" t="s">
        <v>74</v>
      </c>
      <c r="J76" s="214"/>
      <c r="K76" s="37">
        <f>SUM(K62:K75)</f>
        <v>1096976</v>
      </c>
      <c r="R76" s="1" t="e">
        <f>SUM(Q62:Q75)</f>
        <v>#REF!</v>
      </c>
    </row>
    <row r="77" spans="1:18" ht="13.5" thickBot="1" x14ac:dyDescent="0.25"/>
    <row r="78" spans="1:18" ht="12.75" customHeight="1" x14ac:dyDescent="0.2">
      <c r="B78" s="131" t="s">
        <v>75</v>
      </c>
      <c r="C78" s="132"/>
      <c r="D78" s="132"/>
      <c r="E78" s="132"/>
      <c r="F78" s="132"/>
      <c r="G78" s="132"/>
      <c r="H78" s="132"/>
      <c r="I78" s="132"/>
      <c r="J78" s="132"/>
      <c r="K78" s="132"/>
      <c r="L78" s="133"/>
    </row>
    <row r="79" spans="1:18" ht="32.25" customHeight="1" thickBot="1" x14ac:dyDescent="0.25">
      <c r="B79" s="134"/>
      <c r="C79" s="135"/>
      <c r="D79" s="135"/>
      <c r="E79" s="135"/>
      <c r="F79" s="135"/>
      <c r="G79" s="135"/>
      <c r="H79" s="135"/>
      <c r="I79" s="135"/>
      <c r="J79" s="135"/>
      <c r="K79" s="135"/>
      <c r="L79" s="136"/>
    </row>
    <row r="80" spans="1:18" ht="13.5" thickBot="1" x14ac:dyDescent="0.25">
      <c r="K80" s="44"/>
      <c r="L80" s="62"/>
    </row>
    <row r="81" spans="1:17" x14ac:dyDescent="0.2">
      <c r="B81" s="215" t="s">
        <v>59</v>
      </c>
      <c r="C81" s="195"/>
      <c r="D81" s="195"/>
      <c r="E81" s="194"/>
      <c r="F81" s="55" t="s">
        <v>76</v>
      </c>
      <c r="G81" s="216" t="s">
        <v>77</v>
      </c>
      <c r="H81" s="217"/>
      <c r="I81" s="193" t="s">
        <v>73</v>
      </c>
      <c r="J81" s="194"/>
      <c r="K81" s="55" t="s">
        <v>43</v>
      </c>
    </row>
    <row r="82" spans="1:17" s="15" customFormat="1" x14ac:dyDescent="0.2">
      <c r="A82" s="1"/>
      <c r="B82" s="140" t="s">
        <v>142</v>
      </c>
      <c r="C82" s="141"/>
      <c r="D82" s="141"/>
      <c r="E82" s="142"/>
      <c r="F82" s="7">
        <v>1146.165</v>
      </c>
      <c r="G82" s="119">
        <v>21</v>
      </c>
      <c r="H82" s="120"/>
      <c r="I82" s="121" t="s">
        <v>137</v>
      </c>
      <c r="J82" s="118"/>
      <c r="K82" s="36">
        <f t="shared" ref="K82:K84" si="7">SUM(F82*G82)</f>
        <v>24069.465</v>
      </c>
      <c r="L82" s="18"/>
      <c r="M82" s="18"/>
      <c r="Q82" s="15" t="e">
        <f>IF(#REF!="In-Kind", K82)</f>
        <v>#REF!</v>
      </c>
    </row>
    <row r="83" spans="1:17" s="15" customFormat="1" x14ac:dyDescent="0.2">
      <c r="A83" s="1"/>
      <c r="B83" s="140" t="s">
        <v>143</v>
      </c>
      <c r="C83" s="141"/>
      <c r="D83" s="141"/>
      <c r="E83" s="142"/>
      <c r="F83" s="7">
        <v>512.95000000000005</v>
      </c>
      <c r="G83" s="119">
        <v>29</v>
      </c>
      <c r="H83" s="120"/>
      <c r="I83" s="121" t="s">
        <v>137</v>
      </c>
      <c r="J83" s="118"/>
      <c r="K83" s="36">
        <f t="shared" si="7"/>
        <v>14875.550000000001</v>
      </c>
      <c r="L83" s="18"/>
      <c r="M83" s="18"/>
      <c r="Q83" s="15" t="e">
        <f>IF(#REF!="In-Kind", K83)</f>
        <v>#REF!</v>
      </c>
    </row>
    <row r="84" spans="1:17" s="15" customFormat="1" x14ac:dyDescent="0.2">
      <c r="A84" s="1"/>
      <c r="B84" s="176" t="s">
        <v>144</v>
      </c>
      <c r="C84" s="177"/>
      <c r="D84" s="177"/>
      <c r="E84" s="177"/>
      <c r="F84" s="7">
        <v>2335.84</v>
      </c>
      <c r="G84" s="119">
        <v>40</v>
      </c>
      <c r="H84" s="120"/>
      <c r="I84" s="121" t="s">
        <v>141</v>
      </c>
      <c r="J84" s="118"/>
      <c r="K84" s="36">
        <f t="shared" si="7"/>
        <v>93433.600000000006</v>
      </c>
      <c r="Q84" s="15" t="e">
        <f>IF(#REF!="In-Kind", K84)</f>
        <v>#REF!</v>
      </c>
    </row>
    <row r="85" spans="1:17" s="115" customFormat="1" x14ac:dyDescent="0.2">
      <c r="A85" s="35"/>
      <c r="B85" s="110" t="s">
        <v>132</v>
      </c>
      <c r="C85" s="111"/>
      <c r="D85" s="111"/>
      <c r="E85" s="112"/>
      <c r="F85" s="113">
        <v>3384</v>
      </c>
      <c r="G85" s="218">
        <v>2</v>
      </c>
      <c r="H85" s="219"/>
      <c r="I85" s="220" t="s">
        <v>129</v>
      </c>
      <c r="J85" s="221"/>
      <c r="K85" s="114">
        <f>SUM(F85*G85)</f>
        <v>6768</v>
      </c>
    </row>
    <row r="86" spans="1:17" s="15" customFormat="1" x14ac:dyDescent="0.2">
      <c r="A86" s="1"/>
      <c r="B86" s="116"/>
      <c r="C86" s="117"/>
      <c r="D86" s="117"/>
      <c r="E86" s="118"/>
      <c r="F86" s="7"/>
      <c r="G86" s="119"/>
      <c r="H86" s="120"/>
      <c r="I86" s="121"/>
      <c r="J86" s="118"/>
      <c r="K86" s="36">
        <f t="shared" ref="K86:K89" si="8">SUM(F86*G86)</f>
        <v>0</v>
      </c>
      <c r="L86" s="18"/>
      <c r="M86" s="18"/>
      <c r="Q86" s="15" t="e">
        <f>IF(#REF!="In-Kind", K86)</f>
        <v>#REF!</v>
      </c>
    </row>
    <row r="87" spans="1:17" s="15" customFormat="1" x14ac:dyDescent="0.2">
      <c r="A87" s="1"/>
      <c r="B87" s="116"/>
      <c r="C87" s="117"/>
      <c r="D87" s="117"/>
      <c r="E87" s="118"/>
      <c r="F87" s="7"/>
      <c r="G87" s="119"/>
      <c r="H87" s="120"/>
      <c r="I87" s="121"/>
      <c r="J87" s="118"/>
      <c r="K87" s="36">
        <f t="shared" si="8"/>
        <v>0</v>
      </c>
      <c r="L87" s="18"/>
      <c r="M87" s="18"/>
      <c r="Q87" s="15" t="e">
        <f>IF(#REF!="In-Kind", K87)</f>
        <v>#REF!</v>
      </c>
    </row>
    <row r="88" spans="1:17" s="15" customFormat="1" x14ac:dyDescent="0.2">
      <c r="A88" s="1"/>
      <c r="B88" s="116"/>
      <c r="C88" s="117"/>
      <c r="D88" s="117"/>
      <c r="E88" s="118"/>
      <c r="F88" s="7"/>
      <c r="G88" s="119"/>
      <c r="H88" s="120"/>
      <c r="I88" s="121"/>
      <c r="J88" s="118"/>
      <c r="K88" s="36">
        <f t="shared" si="8"/>
        <v>0</v>
      </c>
      <c r="Q88" s="15" t="e">
        <f>IF(#REF!="In-Kind", K88)</f>
        <v>#REF!</v>
      </c>
    </row>
    <row r="89" spans="1:17" s="15" customFormat="1" x14ac:dyDescent="0.2">
      <c r="A89" s="1"/>
      <c r="B89" s="116"/>
      <c r="C89" s="117"/>
      <c r="D89" s="117"/>
      <c r="E89" s="118"/>
      <c r="F89" s="7"/>
      <c r="G89" s="119"/>
      <c r="H89" s="120"/>
      <c r="I89" s="121"/>
      <c r="J89" s="118"/>
      <c r="K89" s="36">
        <f t="shared" si="8"/>
        <v>0</v>
      </c>
      <c r="Q89" s="15" t="e">
        <f>IF(#REF!="In-Kind", K89)</f>
        <v>#REF!</v>
      </c>
    </row>
    <row r="90" spans="1:17" s="15" customFormat="1" x14ac:dyDescent="0.2">
      <c r="A90" s="1"/>
      <c r="B90" s="116"/>
      <c r="C90" s="117"/>
      <c r="D90" s="117"/>
      <c r="E90" s="118"/>
      <c r="F90" s="7"/>
      <c r="G90" s="119"/>
      <c r="H90" s="120"/>
      <c r="I90" s="150"/>
      <c r="J90" s="150"/>
      <c r="K90" s="36">
        <f t="shared" ref="K90:K96" si="9">SUM(F90*G90)</f>
        <v>0</v>
      </c>
      <c r="M90" s="19"/>
      <c r="N90" s="19"/>
      <c r="O90" s="19"/>
      <c r="P90" s="19"/>
      <c r="Q90" s="15" t="e">
        <f>IF(#REF!="In-Kind", K90)</f>
        <v>#REF!</v>
      </c>
    </row>
    <row r="91" spans="1:17" s="15" customFormat="1" x14ac:dyDescent="0.2">
      <c r="A91" s="1"/>
      <c r="B91" s="116"/>
      <c r="C91" s="117"/>
      <c r="D91" s="117"/>
      <c r="E91" s="118"/>
      <c r="F91" s="7"/>
      <c r="G91" s="119"/>
      <c r="H91" s="120"/>
      <c r="I91" s="121"/>
      <c r="J91" s="118"/>
      <c r="K91" s="36">
        <f t="shared" si="9"/>
        <v>0</v>
      </c>
      <c r="L91" s="18"/>
      <c r="M91" s="18"/>
      <c r="Q91" s="15" t="e">
        <f>IF(#REF!="In-Kind", K91)</f>
        <v>#REF!</v>
      </c>
    </row>
    <row r="92" spans="1:17" s="15" customFormat="1" x14ac:dyDescent="0.2">
      <c r="A92" s="1"/>
      <c r="B92" s="116"/>
      <c r="C92" s="117"/>
      <c r="D92" s="117"/>
      <c r="E92" s="118"/>
      <c r="F92" s="7"/>
      <c r="G92" s="119"/>
      <c r="H92" s="120"/>
      <c r="I92" s="121"/>
      <c r="J92" s="118"/>
      <c r="K92" s="36">
        <f t="shared" si="9"/>
        <v>0</v>
      </c>
      <c r="L92" s="18"/>
      <c r="M92" s="18"/>
      <c r="Q92" s="15" t="e">
        <f>IF(#REF!="In-Kind", K92)</f>
        <v>#REF!</v>
      </c>
    </row>
    <row r="93" spans="1:17" s="15" customFormat="1" x14ac:dyDescent="0.2">
      <c r="A93" s="1"/>
      <c r="B93" s="116"/>
      <c r="C93" s="117"/>
      <c r="D93" s="117"/>
      <c r="E93" s="118"/>
      <c r="F93" s="7"/>
      <c r="G93" s="119"/>
      <c r="H93" s="120"/>
      <c r="I93" s="121"/>
      <c r="J93" s="118"/>
      <c r="K93" s="36">
        <f t="shared" si="9"/>
        <v>0</v>
      </c>
      <c r="Q93" s="15" t="e">
        <f>IF(#REF!="In-Kind", K93)</f>
        <v>#REF!</v>
      </c>
    </row>
    <row r="94" spans="1:17" s="15" customFormat="1" x14ac:dyDescent="0.2">
      <c r="A94" s="1"/>
      <c r="B94" s="116"/>
      <c r="C94" s="117"/>
      <c r="D94" s="117"/>
      <c r="E94" s="118"/>
      <c r="F94" s="7"/>
      <c r="G94" s="119"/>
      <c r="H94" s="120"/>
      <c r="I94" s="121"/>
      <c r="J94" s="118"/>
      <c r="K94" s="36">
        <f t="shared" si="9"/>
        <v>0</v>
      </c>
      <c r="Q94" s="15" t="e">
        <f>IF(#REF!="In-Kind", K94)</f>
        <v>#REF!</v>
      </c>
    </row>
    <row r="95" spans="1:17" s="15" customFormat="1" x14ac:dyDescent="0.2">
      <c r="A95" s="1"/>
      <c r="B95" s="116"/>
      <c r="C95" s="117"/>
      <c r="D95" s="117"/>
      <c r="E95" s="118"/>
      <c r="F95" s="7"/>
      <c r="G95" s="119"/>
      <c r="H95" s="120"/>
      <c r="I95" s="150"/>
      <c r="J95" s="150"/>
      <c r="K95" s="36">
        <f t="shared" si="9"/>
        <v>0</v>
      </c>
      <c r="M95" s="19"/>
      <c r="N95" s="19"/>
      <c r="O95" s="19"/>
      <c r="P95" s="19"/>
      <c r="Q95" s="15" t="e">
        <f>IF(#REF!="In-Kind", K95)</f>
        <v>#REF!</v>
      </c>
    </row>
    <row r="96" spans="1:17" s="15" customFormat="1" ht="13.5" thickBot="1" x14ac:dyDescent="0.25">
      <c r="A96" s="1"/>
      <c r="B96" s="196"/>
      <c r="C96" s="197"/>
      <c r="D96" s="197"/>
      <c r="E96" s="198"/>
      <c r="F96" s="9"/>
      <c r="G96" s="199"/>
      <c r="H96" s="200"/>
      <c r="I96" s="201"/>
      <c r="J96" s="201"/>
      <c r="K96" s="36">
        <f t="shared" si="9"/>
        <v>0</v>
      </c>
      <c r="Q96" s="15" t="e">
        <f>IF(#REF!="In-Kind", K96)</f>
        <v>#REF!</v>
      </c>
    </row>
    <row r="97" spans="1:18" ht="12" customHeight="1" thickBot="1" x14ac:dyDescent="0.25">
      <c r="I97" s="202" t="s">
        <v>78</v>
      </c>
      <c r="J97" s="203"/>
      <c r="K97" s="37">
        <f>SUM(K82:K96)</f>
        <v>139146.61499999999</v>
      </c>
      <c r="R97" s="1" t="e">
        <f>SUM(Q82:Q96)</f>
        <v>#REF!</v>
      </c>
    </row>
    <row r="98" spans="1:18" ht="13.5" thickBot="1" x14ac:dyDescent="0.25"/>
    <row r="99" spans="1:18" ht="12" customHeight="1" x14ac:dyDescent="0.2">
      <c r="B99" s="204" t="s">
        <v>79</v>
      </c>
      <c r="C99" s="205"/>
      <c r="D99" s="205"/>
      <c r="E99" s="205"/>
      <c r="F99" s="205"/>
      <c r="G99" s="205"/>
      <c r="H99" s="205"/>
      <c r="I99" s="205"/>
      <c r="J99" s="205"/>
      <c r="K99" s="205"/>
      <c r="L99" s="206"/>
    </row>
    <row r="100" spans="1:18" ht="19.5" customHeight="1" thickBot="1" x14ac:dyDescent="0.25">
      <c r="B100" s="207"/>
      <c r="C100" s="208"/>
      <c r="D100" s="208"/>
      <c r="E100" s="208"/>
      <c r="F100" s="208"/>
      <c r="G100" s="208"/>
      <c r="H100" s="208"/>
      <c r="I100" s="208"/>
      <c r="J100" s="208"/>
      <c r="K100" s="208"/>
      <c r="L100" s="209"/>
    </row>
    <row r="101" spans="1:18" ht="12" customHeight="1" x14ac:dyDescent="0.2">
      <c r="B101" s="63"/>
      <c r="C101" s="63"/>
      <c r="D101" s="63"/>
      <c r="E101" s="63"/>
      <c r="F101" s="63"/>
      <c r="G101" s="63"/>
      <c r="H101" s="63"/>
      <c r="I101" s="63"/>
      <c r="J101" s="63"/>
      <c r="K101" s="63"/>
      <c r="L101" s="63"/>
    </row>
    <row r="102" spans="1:18" ht="3.6" customHeight="1" x14ac:dyDescent="0.2">
      <c r="B102" s="44"/>
      <c r="C102" s="44"/>
      <c r="D102" s="44"/>
      <c r="H102" s="64"/>
    </row>
    <row r="103" spans="1:18" ht="6" customHeight="1" thickBot="1" x14ac:dyDescent="0.25"/>
    <row r="104" spans="1:18" ht="4.5" customHeight="1" x14ac:dyDescent="0.2">
      <c r="B104" s="131" t="s">
        <v>80</v>
      </c>
      <c r="C104" s="132"/>
      <c r="D104" s="132"/>
      <c r="E104" s="132"/>
      <c r="F104" s="132"/>
      <c r="G104" s="132"/>
      <c r="H104" s="132"/>
      <c r="I104" s="132"/>
      <c r="J104" s="132"/>
      <c r="K104" s="132"/>
      <c r="L104" s="133"/>
    </row>
    <row r="105" spans="1:18" ht="59.25" customHeight="1" thickBot="1" x14ac:dyDescent="0.25">
      <c r="B105" s="134"/>
      <c r="C105" s="135"/>
      <c r="D105" s="135"/>
      <c r="E105" s="135"/>
      <c r="F105" s="135"/>
      <c r="G105" s="135"/>
      <c r="H105" s="135"/>
      <c r="I105" s="135"/>
      <c r="J105" s="135"/>
      <c r="K105" s="135"/>
      <c r="L105" s="136"/>
    </row>
    <row r="106" spans="1:18" ht="13.5" thickBot="1" x14ac:dyDescent="0.25"/>
    <row r="107" spans="1:18" ht="25.5" x14ac:dyDescent="0.2">
      <c r="B107" s="155" t="s">
        <v>81</v>
      </c>
      <c r="C107" s="156"/>
      <c r="D107" s="157"/>
      <c r="E107" s="193" t="s">
        <v>82</v>
      </c>
      <c r="F107" s="195"/>
      <c r="G107" s="194"/>
      <c r="H107" s="65" t="s">
        <v>76</v>
      </c>
      <c r="I107" s="66" t="s">
        <v>83</v>
      </c>
      <c r="J107" s="65" t="s">
        <v>77</v>
      </c>
      <c r="K107" s="65" t="s">
        <v>43</v>
      </c>
    </row>
    <row r="108" spans="1:18" s="15" customFormat="1" ht="13.5" customHeight="1" thickBot="1" x14ac:dyDescent="0.25">
      <c r="A108" s="1"/>
      <c r="B108" s="176"/>
      <c r="C108" s="177"/>
      <c r="D108" s="177"/>
      <c r="E108" s="177"/>
      <c r="F108" s="177"/>
      <c r="G108" s="177"/>
      <c r="H108" s="31"/>
      <c r="I108" s="11"/>
      <c r="J108" s="32"/>
      <c r="K108" s="36">
        <f t="shared" ref="K108:K109" si="10">SUM(H108*J108)</f>
        <v>0</v>
      </c>
      <c r="Q108" s="15" t="e">
        <f>IF(#REF!="In-Kind", K108)</f>
        <v>#REF!</v>
      </c>
    </row>
    <row r="109" spans="1:18" ht="13.5" hidden="1" thickBot="1" x14ac:dyDescent="0.25">
      <c r="B109" s="179"/>
      <c r="C109" s="180"/>
      <c r="D109" s="180"/>
      <c r="E109" s="180"/>
      <c r="F109" s="180"/>
      <c r="G109" s="180"/>
      <c r="H109" s="9"/>
      <c r="I109" s="12"/>
      <c r="J109" s="25"/>
      <c r="K109" s="9">
        <f t="shared" si="10"/>
        <v>0</v>
      </c>
      <c r="Q109" s="15" t="e">
        <f>IF(#REF!="In-Kind", K109)</f>
        <v>#REF!</v>
      </c>
    </row>
    <row r="110" spans="1:18" ht="13.5" thickBot="1" x14ac:dyDescent="0.25">
      <c r="I110" s="153" t="s">
        <v>84</v>
      </c>
      <c r="J110" s="154"/>
      <c r="K110" s="58">
        <f>SUM(K108:K109)</f>
        <v>0</v>
      </c>
      <c r="R110" s="1" t="e">
        <f>SUM(Q108:Q109)</f>
        <v>#REF!</v>
      </c>
    </row>
    <row r="111" spans="1:18" ht="12.75" customHeight="1" thickBot="1" x14ac:dyDescent="0.25">
      <c r="C111" s="63"/>
      <c r="D111" s="63"/>
      <c r="E111" s="63"/>
      <c r="F111" s="63"/>
      <c r="G111" s="63"/>
      <c r="H111" s="63"/>
      <c r="I111" s="63"/>
      <c r="J111" s="63"/>
      <c r="K111" s="63"/>
      <c r="L111" s="63"/>
    </row>
    <row r="112" spans="1:18" ht="18.95" customHeight="1" x14ac:dyDescent="0.2">
      <c r="B112" s="181" t="s">
        <v>85</v>
      </c>
      <c r="C112" s="182"/>
      <c r="D112" s="182"/>
      <c r="E112" s="182"/>
      <c r="F112" s="182"/>
      <c r="G112" s="182"/>
      <c r="H112" s="182"/>
      <c r="I112" s="182"/>
      <c r="J112" s="182"/>
      <c r="K112" s="182"/>
      <c r="L112" s="183"/>
    </row>
    <row r="113" spans="1:18" ht="12.6" customHeight="1" x14ac:dyDescent="0.2">
      <c r="B113" s="184"/>
      <c r="C113" s="185"/>
      <c r="D113" s="185"/>
      <c r="E113" s="185"/>
      <c r="F113" s="185"/>
      <c r="G113" s="185"/>
      <c r="H113" s="185"/>
      <c r="I113" s="185"/>
      <c r="J113" s="185"/>
      <c r="K113" s="185"/>
      <c r="L113" s="186"/>
    </row>
    <row r="114" spans="1:18" ht="21" customHeight="1" thickBot="1" x14ac:dyDescent="0.25">
      <c r="B114" s="187"/>
      <c r="C114" s="188"/>
      <c r="D114" s="188"/>
      <c r="E114" s="188"/>
      <c r="F114" s="188"/>
      <c r="G114" s="188"/>
      <c r="H114" s="188"/>
      <c r="I114" s="188"/>
      <c r="J114" s="188"/>
      <c r="K114" s="188"/>
      <c r="L114" s="189"/>
    </row>
    <row r="115" spans="1:18" ht="13.5" thickBot="1" x14ac:dyDescent="0.25"/>
    <row r="116" spans="1:18" ht="25.5" x14ac:dyDescent="0.2">
      <c r="B116" s="190" t="s">
        <v>59</v>
      </c>
      <c r="C116" s="191"/>
      <c r="D116" s="191"/>
      <c r="E116" s="192"/>
      <c r="F116" s="57" t="s">
        <v>76</v>
      </c>
      <c r="G116" s="67" t="s">
        <v>86</v>
      </c>
      <c r="H116" s="68" t="s">
        <v>87</v>
      </c>
      <c r="I116" s="193" t="s">
        <v>73</v>
      </c>
      <c r="J116" s="194"/>
      <c r="K116" s="65" t="s">
        <v>43</v>
      </c>
    </row>
    <row r="117" spans="1:18" s="15" customFormat="1" ht="12.75" customHeight="1" x14ac:dyDescent="0.2">
      <c r="A117" s="1"/>
      <c r="B117" s="100" t="s">
        <v>128</v>
      </c>
      <c r="C117" s="101"/>
      <c r="D117" s="101"/>
      <c r="E117" s="102"/>
      <c r="F117" s="103">
        <v>4975</v>
      </c>
      <c r="G117" s="104">
        <v>1</v>
      </c>
      <c r="H117" s="107"/>
      <c r="I117" s="121" t="s">
        <v>129</v>
      </c>
      <c r="J117" s="118"/>
      <c r="K117" s="36">
        <f t="shared" ref="K117:K121" si="11">SUM(F117*G117)</f>
        <v>4975</v>
      </c>
      <c r="L117" s="16"/>
      <c r="M117" s="16"/>
      <c r="N117" s="16"/>
      <c r="Q117" s="15" t="e">
        <f>IF(#REF!="In-Kind", K117)</f>
        <v>#REF!</v>
      </c>
    </row>
    <row r="118" spans="1:18" s="15" customFormat="1" ht="12.75" customHeight="1" x14ac:dyDescent="0.2">
      <c r="A118" s="1"/>
      <c r="B118" s="140" t="s">
        <v>130</v>
      </c>
      <c r="C118" s="141"/>
      <c r="D118" s="141"/>
      <c r="E118" s="142"/>
      <c r="F118" s="103">
        <v>4975</v>
      </c>
      <c r="G118" s="106">
        <v>1</v>
      </c>
      <c r="H118" s="108"/>
      <c r="I118" s="121" t="s">
        <v>129</v>
      </c>
      <c r="J118" s="118"/>
      <c r="K118" s="36">
        <f t="shared" si="11"/>
        <v>4975</v>
      </c>
      <c r="L118" s="16"/>
      <c r="M118" s="16"/>
      <c r="N118" s="16"/>
      <c r="Q118" s="15" t="e">
        <f>IF(#REF!="In-Kind", K118)</f>
        <v>#REF!</v>
      </c>
    </row>
    <row r="119" spans="1:18" s="15" customFormat="1" ht="12.75" customHeight="1" x14ac:dyDescent="0.25">
      <c r="A119" s="1"/>
      <c r="B119" s="178" t="s">
        <v>136</v>
      </c>
      <c r="C119" s="177"/>
      <c r="D119" s="177"/>
      <c r="E119" s="177"/>
      <c r="F119" s="7">
        <v>300</v>
      </c>
      <c r="G119" s="99">
        <v>1</v>
      </c>
      <c r="H119" s="109"/>
      <c r="I119" s="121" t="s">
        <v>137</v>
      </c>
      <c r="J119" s="118"/>
      <c r="K119" s="36">
        <f t="shared" si="11"/>
        <v>300</v>
      </c>
      <c r="L119" s="17"/>
      <c r="M119" s="17"/>
      <c r="N119" s="17"/>
      <c r="Q119" s="15" t="e">
        <f>IF(#REF!="In-Kind", K119)</f>
        <v>#REF!</v>
      </c>
    </row>
    <row r="120" spans="1:18" s="15" customFormat="1" ht="12.75" customHeight="1" x14ac:dyDescent="0.25">
      <c r="A120" s="1"/>
      <c r="B120" s="175" t="s">
        <v>138</v>
      </c>
      <c r="C120" s="141"/>
      <c r="D120" s="141"/>
      <c r="E120" s="142"/>
      <c r="F120" s="7">
        <v>350</v>
      </c>
      <c r="G120" s="105">
        <v>20</v>
      </c>
      <c r="H120" s="109"/>
      <c r="I120" s="121" t="s">
        <v>139</v>
      </c>
      <c r="J120" s="118"/>
      <c r="K120" s="36">
        <f t="shared" si="11"/>
        <v>7000</v>
      </c>
      <c r="L120" s="17"/>
      <c r="M120" s="17"/>
      <c r="N120" s="17"/>
      <c r="Q120" s="15" t="e">
        <f>IF(#REF!="In-Kind", K120)</f>
        <v>#REF!</v>
      </c>
    </row>
    <row r="121" spans="1:18" s="15" customFormat="1" ht="12.75" customHeight="1" x14ac:dyDescent="0.2">
      <c r="A121" s="1"/>
      <c r="B121" s="176" t="s">
        <v>140</v>
      </c>
      <c r="C121" s="177"/>
      <c r="D121" s="177"/>
      <c r="E121" s="177"/>
      <c r="F121" s="7">
        <v>223.8</v>
      </c>
      <c r="G121" s="99">
        <v>40</v>
      </c>
      <c r="H121" s="109"/>
      <c r="I121" s="121" t="s">
        <v>141</v>
      </c>
      <c r="J121" s="118"/>
      <c r="K121" s="36">
        <f t="shared" si="11"/>
        <v>8952</v>
      </c>
      <c r="L121" s="17"/>
      <c r="M121" s="17"/>
      <c r="N121" s="17"/>
      <c r="Q121" s="15" t="e">
        <f>IF(#REF!="In-Kind", K121)</f>
        <v>#REF!</v>
      </c>
    </row>
    <row r="122" spans="1:18" s="15" customFormat="1" ht="12.75" customHeight="1" x14ac:dyDescent="0.2">
      <c r="A122" s="1"/>
      <c r="B122" s="169" t="s">
        <v>146</v>
      </c>
      <c r="C122" s="170"/>
      <c r="D122" s="170"/>
      <c r="E122" s="171"/>
      <c r="F122" s="13"/>
      <c r="G122" s="24"/>
      <c r="H122" s="22"/>
      <c r="I122" s="150"/>
      <c r="J122" s="150"/>
      <c r="K122" s="36">
        <v>18045.68</v>
      </c>
      <c r="L122" s="16"/>
      <c r="M122" s="16"/>
      <c r="N122" s="16"/>
      <c r="Q122" s="15" t="e">
        <f>IF(#REF!="In-Kind", K122)</f>
        <v>#REF!</v>
      </c>
    </row>
    <row r="123" spans="1:18" s="15" customFormat="1" ht="12.75" customHeight="1" x14ac:dyDescent="0.2">
      <c r="A123" s="1"/>
      <c r="B123" s="169"/>
      <c r="C123" s="170"/>
      <c r="D123" s="170"/>
      <c r="E123" s="171"/>
      <c r="F123" s="13"/>
      <c r="G123" s="24"/>
      <c r="H123" s="22"/>
      <c r="I123" s="150"/>
      <c r="J123" s="150"/>
      <c r="K123" s="36">
        <f t="shared" ref="K123:K127" si="12">(F123*G123)*H123</f>
        <v>0</v>
      </c>
      <c r="L123" s="17"/>
      <c r="M123" s="17"/>
      <c r="N123" s="17"/>
      <c r="Q123" s="15" t="e">
        <f>IF(#REF!="In-Kind", K123)</f>
        <v>#REF!</v>
      </c>
    </row>
    <row r="124" spans="1:18" s="15" customFormat="1" ht="12.75" customHeight="1" x14ac:dyDescent="0.2">
      <c r="A124" s="1"/>
      <c r="B124" s="172"/>
      <c r="C124" s="173"/>
      <c r="D124" s="173"/>
      <c r="E124" s="174"/>
      <c r="F124" s="13"/>
      <c r="G124" s="24"/>
      <c r="H124" s="22"/>
      <c r="I124" s="151"/>
      <c r="J124" s="152"/>
      <c r="K124" s="36">
        <f t="shared" si="12"/>
        <v>0</v>
      </c>
      <c r="L124" s="17"/>
      <c r="M124" s="17"/>
      <c r="N124" s="17"/>
      <c r="Q124" s="15" t="e">
        <f>IF(#REF!="In-Kind", K124)</f>
        <v>#REF!</v>
      </c>
    </row>
    <row r="125" spans="1:18" s="15" customFormat="1" ht="12.75" customHeight="1" x14ac:dyDescent="0.2">
      <c r="A125" s="1"/>
      <c r="B125" s="172"/>
      <c r="C125" s="173"/>
      <c r="D125" s="173"/>
      <c r="E125" s="174"/>
      <c r="F125" s="13"/>
      <c r="G125" s="24"/>
      <c r="H125" s="22"/>
      <c r="I125" s="151"/>
      <c r="J125" s="152"/>
      <c r="K125" s="36">
        <f t="shared" si="12"/>
        <v>0</v>
      </c>
      <c r="L125" s="17"/>
      <c r="M125" s="17"/>
      <c r="N125" s="17"/>
      <c r="Q125" s="15" t="e">
        <f>IF(#REF!="In-Kind", K125)</f>
        <v>#REF!</v>
      </c>
    </row>
    <row r="126" spans="1:18" s="15" customFormat="1" ht="12.75" customHeight="1" x14ac:dyDescent="0.2">
      <c r="A126" s="1"/>
      <c r="B126" s="165"/>
      <c r="C126" s="166"/>
      <c r="D126" s="166"/>
      <c r="E126" s="166"/>
      <c r="F126" s="13"/>
      <c r="G126" s="24"/>
      <c r="H126" s="22"/>
      <c r="I126" s="147"/>
      <c r="J126" s="147"/>
      <c r="K126" s="36">
        <f t="shared" si="12"/>
        <v>0</v>
      </c>
      <c r="L126" s="17"/>
      <c r="M126" s="17"/>
      <c r="N126" s="17"/>
      <c r="Q126" s="15" t="e">
        <f>IF(#REF!="In-Kind", K126)</f>
        <v>#REF!</v>
      </c>
    </row>
    <row r="127" spans="1:18" s="15" customFormat="1" ht="12.75" customHeight="1" thickBot="1" x14ac:dyDescent="0.25">
      <c r="A127" s="1"/>
      <c r="B127" s="167"/>
      <c r="C127" s="168"/>
      <c r="D127" s="168"/>
      <c r="E127" s="168"/>
      <c r="F127" s="14"/>
      <c r="G127" s="25"/>
      <c r="H127" s="23"/>
      <c r="I127" s="147"/>
      <c r="J127" s="147"/>
      <c r="K127" s="36">
        <f t="shared" si="12"/>
        <v>0</v>
      </c>
      <c r="Q127" s="15" t="e">
        <f>IF(#REF!="In-Kind", K127)</f>
        <v>#REF!</v>
      </c>
    </row>
    <row r="128" spans="1:18" ht="13.5" thickBot="1" x14ac:dyDescent="0.25">
      <c r="I128" s="148" t="s">
        <v>88</v>
      </c>
      <c r="J128" s="149"/>
      <c r="K128" s="58">
        <f>SUM(K117:K127)</f>
        <v>44247.68</v>
      </c>
      <c r="R128" s="1" t="e">
        <f>SUM(Q117:Q127)</f>
        <v>#REF!</v>
      </c>
    </row>
    <row r="129" spans="2:20" ht="13.5" thickBot="1" x14ac:dyDescent="0.25">
      <c r="B129" s="63"/>
      <c r="C129" s="63"/>
      <c r="D129" s="63"/>
      <c r="E129" s="63"/>
      <c r="F129" s="63"/>
      <c r="G129" s="63"/>
      <c r="H129" s="63"/>
      <c r="I129" s="63"/>
      <c r="J129" s="63"/>
      <c r="K129" s="63"/>
      <c r="L129" s="63"/>
    </row>
    <row r="130" spans="2:20" ht="12.75" customHeight="1" x14ac:dyDescent="0.2">
      <c r="B130" s="131" t="s">
        <v>89</v>
      </c>
      <c r="C130" s="132"/>
      <c r="D130" s="132"/>
      <c r="E130" s="132"/>
      <c r="F130" s="132"/>
      <c r="G130" s="132"/>
      <c r="H130" s="132"/>
      <c r="I130" s="132"/>
      <c r="J130" s="132"/>
      <c r="K130" s="132"/>
      <c r="L130" s="133"/>
    </row>
    <row r="131" spans="2:20" ht="18.75" customHeight="1" thickBot="1" x14ac:dyDescent="0.25">
      <c r="B131" s="134"/>
      <c r="C131" s="135"/>
      <c r="D131" s="135"/>
      <c r="E131" s="135"/>
      <c r="F131" s="135"/>
      <c r="G131" s="135"/>
      <c r="H131" s="135"/>
      <c r="I131" s="135"/>
      <c r="J131" s="135"/>
      <c r="K131" s="135"/>
      <c r="L131" s="136"/>
    </row>
    <row r="132" spans="2:20" x14ac:dyDescent="0.2">
      <c r="B132" s="63"/>
      <c r="C132" s="63"/>
      <c r="D132" s="63"/>
      <c r="E132" s="63"/>
      <c r="F132" s="63"/>
      <c r="G132" s="63"/>
      <c r="H132" s="63"/>
      <c r="I132" s="63"/>
      <c r="J132" s="63"/>
      <c r="K132" s="63"/>
      <c r="L132" s="63"/>
    </row>
    <row r="133" spans="2:20" ht="20.25" customHeight="1" thickBot="1" x14ac:dyDescent="0.25">
      <c r="B133" s="63"/>
      <c r="C133" s="63"/>
      <c r="D133" s="63"/>
      <c r="E133" s="63"/>
      <c r="F133" s="63"/>
      <c r="G133" s="63"/>
      <c r="H133" s="63"/>
      <c r="I133" s="63"/>
      <c r="J133" s="63"/>
      <c r="K133" s="63"/>
      <c r="L133" s="63"/>
    </row>
    <row r="134" spans="2:20" ht="13.5" thickBot="1" x14ac:dyDescent="0.25">
      <c r="E134" s="69" t="s">
        <v>90</v>
      </c>
      <c r="F134" s="70"/>
      <c r="G134" s="71" t="s">
        <v>91</v>
      </c>
      <c r="K134" s="44"/>
    </row>
    <row r="135" spans="2:20" x14ac:dyDescent="0.2">
      <c r="E135" s="72" t="s">
        <v>92</v>
      </c>
      <c r="F135" s="73"/>
      <c r="G135" s="74">
        <f>K23</f>
        <v>0</v>
      </c>
      <c r="K135" s="75"/>
    </row>
    <row r="136" spans="2:20" x14ac:dyDescent="0.2">
      <c r="E136" s="76" t="s">
        <v>93</v>
      </c>
      <c r="F136" s="77"/>
      <c r="G136" s="74">
        <f>K31</f>
        <v>0</v>
      </c>
      <c r="K136" s="75"/>
    </row>
    <row r="137" spans="2:20" x14ac:dyDescent="0.2">
      <c r="E137" s="159" t="s">
        <v>94</v>
      </c>
      <c r="F137" s="160"/>
      <c r="G137" s="78">
        <f>K54</f>
        <v>0</v>
      </c>
      <c r="K137" s="75"/>
    </row>
    <row r="138" spans="2:20" x14ac:dyDescent="0.2">
      <c r="E138" s="159" t="s">
        <v>95</v>
      </c>
      <c r="F138" s="160"/>
      <c r="G138" s="78">
        <f>K76</f>
        <v>1096976</v>
      </c>
      <c r="K138" s="75"/>
    </row>
    <row r="139" spans="2:20" ht="12.6" customHeight="1" x14ac:dyDescent="0.2">
      <c r="E139" s="159" t="s">
        <v>96</v>
      </c>
      <c r="F139" s="160"/>
      <c r="G139" s="78">
        <f>K97</f>
        <v>139146.61499999999</v>
      </c>
      <c r="K139" s="75"/>
    </row>
    <row r="140" spans="2:20" x14ac:dyDescent="0.2">
      <c r="E140" s="161" t="s">
        <v>97</v>
      </c>
      <c r="F140" s="162"/>
      <c r="G140" s="78">
        <f>K110</f>
        <v>0</v>
      </c>
      <c r="K140" s="75"/>
    </row>
    <row r="141" spans="2:20" x14ac:dyDescent="0.2">
      <c r="E141" s="163" t="s">
        <v>98</v>
      </c>
      <c r="F141" s="164"/>
      <c r="G141" s="79">
        <f>K128</f>
        <v>44247.68</v>
      </c>
      <c r="K141" s="75"/>
      <c r="R141" s="1" t="s">
        <v>35</v>
      </c>
      <c r="S141" s="1" t="s">
        <v>99</v>
      </c>
      <c r="T141" s="1" t="s">
        <v>100</v>
      </c>
    </row>
    <row r="142" spans="2:20" x14ac:dyDescent="0.2">
      <c r="E142" s="158" t="s">
        <v>101</v>
      </c>
      <c r="F142" s="158"/>
      <c r="G142" s="36">
        <f>SUM(G135:G141)</f>
        <v>1280370.2949999999</v>
      </c>
      <c r="H142" s="44"/>
      <c r="K142" s="80"/>
      <c r="O142" s="81"/>
      <c r="P142" s="82"/>
      <c r="R142" s="1" t="b">
        <f>IF((D8="VOCA"),SUM($G135:$G141)+#REF!)</f>
        <v>0</v>
      </c>
      <c r="S142" s="1" t="b">
        <f>IF((D8="VAWA - CJSI"),SUM(G135:G141)+#REF!)</f>
        <v>0</v>
      </c>
      <c r="T142" s="1" t="b">
        <f>IF((D8="FVPSA"),SUM(G135:G141)+#REF!)</f>
        <v>0</v>
      </c>
    </row>
    <row r="143" spans="2:20" ht="12.75" customHeight="1" x14ac:dyDescent="0.2">
      <c r="C143" s="2"/>
      <c r="D143" s="2"/>
      <c r="E143" s="83"/>
      <c r="F143" s="84"/>
      <c r="G143" s="85"/>
      <c r="H143" s="86"/>
      <c r="I143" s="2"/>
      <c r="J143" s="2"/>
      <c r="K143" s="2"/>
      <c r="L143" s="2"/>
      <c r="M143" s="82"/>
    </row>
    <row r="144" spans="2:20" ht="13.5" thickBot="1" x14ac:dyDescent="0.25">
      <c r="B144" s="44" t="s">
        <v>102</v>
      </c>
    </row>
    <row r="145" spans="2:12" ht="78" customHeight="1" x14ac:dyDescent="0.2">
      <c r="B145" s="122" t="s">
        <v>147</v>
      </c>
      <c r="C145" s="123"/>
      <c r="D145" s="123"/>
      <c r="E145" s="123"/>
      <c r="F145" s="123"/>
      <c r="G145" s="123"/>
      <c r="H145" s="123"/>
      <c r="I145" s="123"/>
      <c r="J145" s="123"/>
      <c r="K145" s="123"/>
      <c r="L145" s="124"/>
    </row>
    <row r="146" spans="2:12" ht="105.75" customHeight="1" x14ac:dyDescent="0.2">
      <c r="B146" s="125"/>
      <c r="C146" s="126"/>
      <c r="D146" s="126"/>
      <c r="E146" s="126"/>
      <c r="F146" s="126"/>
      <c r="G146" s="126"/>
      <c r="H146" s="126"/>
      <c r="I146" s="126"/>
      <c r="J146" s="126"/>
      <c r="K146" s="126"/>
      <c r="L146" s="127"/>
    </row>
    <row r="147" spans="2:12" ht="12.75" hidden="1" customHeight="1" x14ac:dyDescent="0.2">
      <c r="B147" s="125"/>
      <c r="C147" s="126"/>
      <c r="D147" s="126"/>
      <c r="E147" s="126"/>
      <c r="F147" s="126"/>
      <c r="G147" s="126"/>
      <c r="H147" s="126"/>
      <c r="I147" s="126"/>
      <c r="J147" s="126"/>
      <c r="K147" s="126"/>
      <c r="L147" s="127"/>
    </row>
    <row r="148" spans="2:12" ht="131.25" customHeight="1" x14ac:dyDescent="0.2">
      <c r="B148" s="125"/>
      <c r="C148" s="126"/>
      <c r="D148" s="126"/>
      <c r="E148" s="126"/>
      <c r="F148" s="126"/>
      <c r="G148" s="126"/>
      <c r="H148" s="126"/>
      <c r="I148" s="126"/>
      <c r="J148" s="126"/>
      <c r="K148" s="126"/>
      <c r="L148" s="127"/>
    </row>
    <row r="149" spans="2:12" ht="37.5" customHeight="1" x14ac:dyDescent="0.2">
      <c r="B149" s="125"/>
      <c r="C149" s="126"/>
      <c r="D149" s="126"/>
      <c r="E149" s="126"/>
      <c r="F149" s="126"/>
      <c r="G149" s="126"/>
      <c r="H149" s="126"/>
      <c r="I149" s="126"/>
      <c r="J149" s="126"/>
      <c r="K149" s="126"/>
      <c r="L149" s="127"/>
    </row>
    <row r="150" spans="2:12" ht="21" customHeight="1" thickBot="1" x14ac:dyDescent="0.25">
      <c r="B150" s="128"/>
      <c r="C150" s="129"/>
      <c r="D150" s="129"/>
      <c r="E150" s="129"/>
      <c r="F150" s="129"/>
      <c r="G150" s="129"/>
      <c r="H150" s="129"/>
      <c r="I150" s="129"/>
      <c r="J150" s="129"/>
      <c r="K150" s="129"/>
      <c r="L150" s="130"/>
    </row>
    <row r="151" spans="2:12" x14ac:dyDescent="0.2"/>
    <row r="152" spans="2:12" x14ac:dyDescent="0.2"/>
    <row r="153" spans="2:12" x14ac:dyDescent="0.2"/>
    <row r="154" spans="2:12" ht="12.75" hidden="1" customHeight="1" x14ac:dyDescent="0.2">
      <c r="C154" s="2"/>
      <c r="D154" s="2"/>
      <c r="E154" s="2"/>
      <c r="F154" s="2"/>
      <c r="G154" s="2"/>
      <c r="H154" s="2"/>
      <c r="I154" s="2"/>
      <c r="J154" s="2"/>
      <c r="K154" s="2"/>
      <c r="L154" s="2"/>
    </row>
    <row r="155" spans="2:12" x14ac:dyDescent="0.2"/>
    <row r="156" spans="2:12" x14ac:dyDescent="0.2"/>
    <row r="157" spans="2:12" x14ac:dyDescent="0.2"/>
    <row r="158" spans="2:12" x14ac:dyDescent="0.2"/>
    <row r="159" spans="2:12" x14ac:dyDescent="0.2"/>
    <row r="160" spans="2:12"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spans="2:2" x14ac:dyDescent="0.2"/>
    <row r="354" spans="2:2" x14ac:dyDescent="0.2"/>
    <row r="355" spans="2:2" x14ac:dyDescent="0.2"/>
    <row r="356" spans="2:2" x14ac:dyDescent="0.2"/>
    <row r="357" spans="2:2" x14ac:dyDescent="0.2"/>
    <row r="358" spans="2:2" x14ac:dyDescent="0.2"/>
    <row r="359" spans="2:2" x14ac:dyDescent="0.2"/>
    <row r="360" spans="2:2" x14ac:dyDescent="0.2"/>
    <row r="361" spans="2:2" x14ac:dyDescent="0.2">
      <c r="B361" s="38" t="s">
        <v>103</v>
      </c>
    </row>
    <row r="362" spans="2:2" x14ac:dyDescent="0.2">
      <c r="B362" s="38" t="s">
        <v>17</v>
      </c>
    </row>
    <row r="363" spans="2:2" x14ac:dyDescent="0.2">
      <c r="B363" s="38" t="s">
        <v>21</v>
      </c>
    </row>
    <row r="364" spans="2:2" x14ac:dyDescent="0.2">
      <c r="B364" s="38" t="s">
        <v>104</v>
      </c>
    </row>
    <row r="365" spans="2:2" x14ac:dyDescent="0.2">
      <c r="B365" s="38" t="s">
        <v>105</v>
      </c>
    </row>
    <row r="366" spans="2:2" x14ac:dyDescent="0.2"/>
    <row r="367" spans="2:2" x14ac:dyDescent="0.2"/>
    <row r="368" spans="2:2"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sheetData>
  <sheetProtection insertRows="0" selectLockedCells="1"/>
  <mergeCells count="209">
    <mergeCell ref="B11:L13"/>
    <mergeCell ref="B5:C5"/>
    <mergeCell ref="D5:K5"/>
    <mergeCell ref="B6:C6"/>
    <mergeCell ref="D6:K6"/>
    <mergeCell ref="B7:C7"/>
    <mergeCell ref="D7:K7"/>
    <mergeCell ref="B1:L1"/>
    <mergeCell ref="A2:XFD2"/>
    <mergeCell ref="B3:C3"/>
    <mergeCell ref="D3:K3"/>
    <mergeCell ref="B4:C4"/>
    <mergeCell ref="D4:K4"/>
    <mergeCell ref="B8:C8"/>
    <mergeCell ref="D8:K8"/>
    <mergeCell ref="B9:C9"/>
    <mergeCell ref="D9:K9"/>
    <mergeCell ref="B22:D22"/>
    <mergeCell ref="E22:F22"/>
    <mergeCell ref="E20:G20"/>
    <mergeCell ref="B21:D21"/>
    <mergeCell ref="E21:F21"/>
    <mergeCell ref="B15:L16"/>
    <mergeCell ref="F17:H17"/>
    <mergeCell ref="B18:E18"/>
    <mergeCell ref="F18:G18"/>
    <mergeCell ref="B19:E19"/>
    <mergeCell ref="F19:G19"/>
    <mergeCell ref="B30:C30"/>
    <mergeCell ref="D30:E30"/>
    <mergeCell ref="H30:I30"/>
    <mergeCell ref="I23:J23"/>
    <mergeCell ref="B26:K27"/>
    <mergeCell ref="F28:H28"/>
    <mergeCell ref="B29:C29"/>
    <mergeCell ref="D29:E29"/>
    <mergeCell ref="H29:I29"/>
    <mergeCell ref="B42:D42"/>
    <mergeCell ref="B43:D43"/>
    <mergeCell ref="E43:F43"/>
    <mergeCell ref="G43:H43"/>
    <mergeCell ref="B44:D44"/>
    <mergeCell ref="E44:F44"/>
    <mergeCell ref="G44:H44"/>
    <mergeCell ref="B40:D40"/>
    <mergeCell ref="B35:L36"/>
    <mergeCell ref="B38:D38"/>
    <mergeCell ref="B39:D39"/>
    <mergeCell ref="B45:D45"/>
    <mergeCell ref="E45:F45"/>
    <mergeCell ref="G45:H45"/>
    <mergeCell ref="B48:D48"/>
    <mergeCell ref="E48:F48"/>
    <mergeCell ref="G48:H48"/>
    <mergeCell ref="B46:D46"/>
    <mergeCell ref="E46:F46"/>
    <mergeCell ref="G46:H46"/>
    <mergeCell ref="B47:D47"/>
    <mergeCell ref="E47:F47"/>
    <mergeCell ref="G47:H47"/>
    <mergeCell ref="B51:D51"/>
    <mergeCell ref="E51:F51"/>
    <mergeCell ref="G51:H51"/>
    <mergeCell ref="B52:D52"/>
    <mergeCell ref="E52:F52"/>
    <mergeCell ref="G52:H52"/>
    <mergeCell ref="B49:D49"/>
    <mergeCell ref="E49:F49"/>
    <mergeCell ref="G49:H49"/>
    <mergeCell ref="B50:D50"/>
    <mergeCell ref="E50:F50"/>
    <mergeCell ref="G50:H50"/>
    <mergeCell ref="I85:J85"/>
    <mergeCell ref="I63:J63"/>
    <mergeCell ref="I64:J64"/>
    <mergeCell ref="G85:H85"/>
    <mergeCell ref="G63:H63"/>
    <mergeCell ref="B53:D53"/>
    <mergeCell ref="E53:F53"/>
    <mergeCell ref="G53:H53"/>
    <mergeCell ref="I54:J54"/>
    <mergeCell ref="B56:L59"/>
    <mergeCell ref="B61:E61"/>
    <mergeCell ref="G61:H61"/>
    <mergeCell ref="I61:J61"/>
    <mergeCell ref="B71:E71"/>
    <mergeCell ref="G71:H71"/>
    <mergeCell ref="I71:J71"/>
    <mergeCell ref="B72:E72"/>
    <mergeCell ref="G72:H72"/>
    <mergeCell ref="I72:J72"/>
    <mergeCell ref="B62:E62"/>
    <mergeCell ref="G62:H62"/>
    <mergeCell ref="I62:J62"/>
    <mergeCell ref="B70:E70"/>
    <mergeCell ref="G70:H70"/>
    <mergeCell ref="I70:J70"/>
    <mergeCell ref="B67:E67"/>
    <mergeCell ref="B68:E68"/>
    <mergeCell ref="B69:E69"/>
    <mergeCell ref="G67:H67"/>
    <mergeCell ref="G68:H68"/>
    <mergeCell ref="G69:H69"/>
    <mergeCell ref="B75:E75"/>
    <mergeCell ref="G75:H75"/>
    <mergeCell ref="I75:J75"/>
    <mergeCell ref="I76:J76"/>
    <mergeCell ref="B78:L79"/>
    <mergeCell ref="B81:E81"/>
    <mergeCell ref="G81:H81"/>
    <mergeCell ref="I81:J81"/>
    <mergeCell ref="B73:E73"/>
    <mergeCell ref="G73:H73"/>
    <mergeCell ref="I73:J73"/>
    <mergeCell ref="B74:E74"/>
    <mergeCell ref="G74:H74"/>
    <mergeCell ref="I74:J74"/>
    <mergeCell ref="B84:E84"/>
    <mergeCell ref="G84:H84"/>
    <mergeCell ref="I84:J84"/>
    <mergeCell ref="B82:E82"/>
    <mergeCell ref="G82:H82"/>
    <mergeCell ref="I82:J82"/>
    <mergeCell ref="B83:E83"/>
    <mergeCell ref="G83:H83"/>
    <mergeCell ref="I83:J83"/>
    <mergeCell ref="B92:E92"/>
    <mergeCell ref="G92:H92"/>
    <mergeCell ref="I92:J92"/>
    <mergeCell ref="B93:E93"/>
    <mergeCell ref="G93:H93"/>
    <mergeCell ref="I93:J93"/>
    <mergeCell ref="B90:E90"/>
    <mergeCell ref="G90:H90"/>
    <mergeCell ref="I90:J90"/>
    <mergeCell ref="B91:E91"/>
    <mergeCell ref="G91:H91"/>
    <mergeCell ref="I91:J91"/>
    <mergeCell ref="E107:G107"/>
    <mergeCell ref="B108:D108"/>
    <mergeCell ref="E108:G108"/>
    <mergeCell ref="B96:E96"/>
    <mergeCell ref="G96:H96"/>
    <mergeCell ref="I96:J96"/>
    <mergeCell ref="I97:J97"/>
    <mergeCell ref="B99:L100"/>
    <mergeCell ref="B94:E94"/>
    <mergeCell ref="G94:H94"/>
    <mergeCell ref="I94:J94"/>
    <mergeCell ref="B95:E95"/>
    <mergeCell ref="G95:H95"/>
    <mergeCell ref="I95:J95"/>
    <mergeCell ref="E142:F142"/>
    <mergeCell ref="E137:F137"/>
    <mergeCell ref="E138:F138"/>
    <mergeCell ref="E139:F139"/>
    <mergeCell ref="E140:F140"/>
    <mergeCell ref="E141:F141"/>
    <mergeCell ref="B126:E126"/>
    <mergeCell ref="B127:E127"/>
    <mergeCell ref="B86:E86"/>
    <mergeCell ref="B123:E123"/>
    <mergeCell ref="B124:E124"/>
    <mergeCell ref="B125:E125"/>
    <mergeCell ref="B120:E120"/>
    <mergeCell ref="B121:E121"/>
    <mergeCell ref="B122:E122"/>
    <mergeCell ref="B118:E118"/>
    <mergeCell ref="B119:E119"/>
    <mergeCell ref="B109:D109"/>
    <mergeCell ref="E109:G109"/>
    <mergeCell ref="B112:L114"/>
    <mergeCell ref="B116:E116"/>
    <mergeCell ref="I116:J116"/>
    <mergeCell ref="G86:H86"/>
    <mergeCell ref="I86:J86"/>
    <mergeCell ref="B145:L150"/>
    <mergeCell ref="B130:L131"/>
    <mergeCell ref="B63:E63"/>
    <mergeCell ref="B64:E64"/>
    <mergeCell ref="B65:E65"/>
    <mergeCell ref="B66:E66"/>
    <mergeCell ref="G64:H64"/>
    <mergeCell ref="G65:H65"/>
    <mergeCell ref="G66:H66"/>
    <mergeCell ref="I126:J126"/>
    <mergeCell ref="I127:J127"/>
    <mergeCell ref="I128:J128"/>
    <mergeCell ref="I123:J123"/>
    <mergeCell ref="I124:J124"/>
    <mergeCell ref="I125:J125"/>
    <mergeCell ref="I120:J120"/>
    <mergeCell ref="I121:J121"/>
    <mergeCell ref="I122:J122"/>
    <mergeCell ref="I117:J117"/>
    <mergeCell ref="I118:J118"/>
    <mergeCell ref="I119:J119"/>
    <mergeCell ref="I110:J110"/>
    <mergeCell ref="B104:L105"/>
    <mergeCell ref="B107:D107"/>
    <mergeCell ref="B87:E87"/>
    <mergeCell ref="G87:H87"/>
    <mergeCell ref="I87:J87"/>
    <mergeCell ref="B88:E88"/>
    <mergeCell ref="G88:H88"/>
    <mergeCell ref="I88:J88"/>
    <mergeCell ref="B89:E89"/>
    <mergeCell ref="G89:H89"/>
    <mergeCell ref="I89:J89"/>
  </mergeCells>
  <dataValidations count="6">
    <dataValidation type="decimal" allowBlank="1" showInputMessage="1" showErrorMessage="1" sqref="I19 H30:J30" xr:uid="{810154A1-FE27-4B17-89F5-AAF200C6C67A}">
      <formula1>0</formula1>
      <formula2>1</formula2>
    </dataValidation>
    <dataValidation type="decimal" allowBlank="1" showInputMessage="1" showErrorMessage="1" sqref="G40:J40 F30 J44:J53 H122:H127 G22:I22 H19 F117:F127 H108:H109 J108:J109 F82:F96 F62 F63" xr:uid="{61012C05-1BC4-4243-AE8C-73C0A6FF48DF}">
      <formula1>0</formula1>
      <formula2>1000000000000</formula2>
    </dataValidation>
    <dataValidation type="decimal" allowBlank="1" showInputMessage="1" showErrorMessage="1" sqref="I44:I53" xr:uid="{B1F268C5-B824-4713-8A9C-8C249EADB7B0}">
      <formula1>0</formula1>
      <formula2>0.99</formula2>
    </dataValidation>
    <dataValidation type="decimal" allowBlank="1" showInputMessage="1" showErrorMessage="1" error="Equipment is only valued at $5,000 or more per unit. If the item is less than $5,000 per unit list this item in the &quot;Supplies&quot; category. " sqref="F64:F75" xr:uid="{D817DC96-BC63-44B5-93E8-EAD584C76E44}">
      <formula1>5000</formula1>
      <formula2>1000000000000</formula2>
    </dataValidation>
    <dataValidation type="list" allowBlank="1" showInputMessage="1" showErrorMessage="1" sqref="J19 J22" xr:uid="{A8D5971B-1C32-4997-921B-29D887BE4D3B}">
      <formula1>$W$13:$W$14</formula1>
    </dataValidation>
    <dataValidation type="list" allowBlank="1" showInputMessage="1" showErrorMessage="1" sqref="G30" xr:uid="{D8B32F53-D092-4B6A-8BBD-D325AB72F2E3}">
      <formula1>$B$360:$B$365</formula1>
    </dataValidation>
  </dataValidations>
  <pageMargins left="0.46" right="0.34" top="0.53" bottom="0.71" header="0.5" footer="0.54"/>
  <pageSetup scale="80" fitToHeight="0" orientation="landscape" r:id="rId1"/>
  <headerFooter alignWithMargins="0">
    <oddFooter>&amp;R&amp;P</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539ACCA-4905-4AF5-82BA-88A680B75900}">
          <x14:formula1>
            <xm:f>Sheet2!$A$2:$A$7</xm:f>
          </x14:formula1>
          <xm:sqref>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B432-439D-4AE6-A0CD-F18EB6B6BF0E}">
  <dimension ref="A1:C16"/>
  <sheetViews>
    <sheetView showGridLines="0" workbookViewId="0">
      <selection activeCell="C9" sqref="C9"/>
    </sheetView>
  </sheetViews>
  <sheetFormatPr defaultRowHeight="12.75" x14ac:dyDescent="0.2"/>
  <cols>
    <col min="1" max="1" width="33.5703125" customWidth="1"/>
    <col min="2" max="2" width="25.28515625" customWidth="1"/>
    <col min="3" max="3" width="21.5703125" customWidth="1"/>
    <col min="4" max="7" width="10.7109375" customWidth="1"/>
  </cols>
  <sheetData>
    <row r="1" spans="1:3" x14ac:dyDescent="0.2">
      <c r="A1" s="270" t="s">
        <v>106</v>
      </c>
      <c r="B1" s="270"/>
      <c r="C1" s="270"/>
    </row>
    <row r="2" spans="1:3" ht="13.5" thickBot="1" x14ac:dyDescent="0.25">
      <c r="A2" s="270"/>
      <c r="B2" s="270"/>
      <c r="C2" s="270"/>
    </row>
    <row r="3" spans="1:3" ht="13.5" thickBot="1" x14ac:dyDescent="0.25">
      <c r="A3" s="271" t="s">
        <v>3</v>
      </c>
      <c r="B3" s="271"/>
      <c r="C3" s="87" t="s">
        <v>120</v>
      </c>
    </row>
    <row r="4" spans="1:3" ht="13.5" thickBot="1" x14ac:dyDescent="0.25">
      <c r="A4" s="271" t="s">
        <v>8</v>
      </c>
      <c r="B4" s="271"/>
      <c r="C4" s="88" t="s">
        <v>145</v>
      </c>
    </row>
    <row r="5" spans="1:3" ht="9" customHeight="1" x14ac:dyDescent="0.2">
      <c r="A5" s="89"/>
      <c r="B5" s="89"/>
      <c r="C5" s="89"/>
    </row>
    <row r="6" spans="1:3" x14ac:dyDescent="0.2">
      <c r="A6" s="90"/>
      <c r="B6" s="272"/>
      <c r="C6" s="272"/>
    </row>
    <row r="7" spans="1:3" ht="98.25" x14ac:dyDescent="0.2">
      <c r="A7" s="91" t="s">
        <v>107</v>
      </c>
      <c r="B7" s="92" t="s">
        <v>108</v>
      </c>
      <c r="C7" s="92" t="s">
        <v>109</v>
      </c>
    </row>
    <row r="8" spans="1:3" ht="15.75" customHeight="1" x14ac:dyDescent="0.2">
      <c r="A8" s="93" t="s">
        <v>110</v>
      </c>
      <c r="B8" s="94"/>
      <c r="C8" s="94"/>
    </row>
    <row r="9" spans="1:3" x14ac:dyDescent="0.2">
      <c r="A9" s="93" t="s">
        <v>93</v>
      </c>
      <c r="B9" s="94"/>
      <c r="C9" s="94"/>
    </row>
    <row r="10" spans="1:3" x14ac:dyDescent="0.2">
      <c r="A10" s="93" t="s">
        <v>94</v>
      </c>
      <c r="B10" s="94"/>
      <c r="C10" s="94"/>
    </row>
    <row r="11" spans="1:3" x14ac:dyDescent="0.2">
      <c r="A11" s="93" t="s">
        <v>95</v>
      </c>
      <c r="B11" s="94">
        <v>1103744</v>
      </c>
      <c r="C11" s="94"/>
    </row>
    <row r="12" spans="1:3" x14ac:dyDescent="0.2">
      <c r="A12" s="93" t="s">
        <v>96</v>
      </c>
      <c r="B12" s="94">
        <v>132378.62</v>
      </c>
      <c r="C12" s="94"/>
    </row>
    <row r="13" spans="1:3" ht="12.75" customHeight="1" x14ac:dyDescent="0.2">
      <c r="A13" s="95" t="s">
        <v>111</v>
      </c>
      <c r="B13" s="94"/>
      <c r="C13" s="94"/>
    </row>
    <row r="14" spans="1:3" x14ac:dyDescent="0.2">
      <c r="A14" s="95" t="s">
        <v>98</v>
      </c>
      <c r="B14" s="94">
        <v>44247.68</v>
      </c>
      <c r="C14" s="94"/>
    </row>
    <row r="15" spans="1:3" x14ac:dyDescent="0.2">
      <c r="A15" s="96" t="s">
        <v>112</v>
      </c>
      <c r="B15" s="97">
        <f>SUM(B8:B14)</f>
        <v>1280370.3</v>
      </c>
      <c r="C15" s="97">
        <f>SUM(C8:C14)</f>
        <v>0</v>
      </c>
    </row>
    <row r="16" spans="1:3" x14ac:dyDescent="0.2">
      <c r="A16" s="98" t="s">
        <v>113</v>
      </c>
      <c r="B16" s="273">
        <f>SUM(B15:C15)</f>
        <v>1280370.3</v>
      </c>
      <c r="C16" s="273"/>
    </row>
  </sheetData>
  <mergeCells count="5">
    <mergeCell ref="A1:C2"/>
    <mergeCell ref="A3:B3"/>
    <mergeCell ref="A4:B4"/>
    <mergeCell ref="B6:C6"/>
    <mergeCell ref="B16:C16"/>
  </mergeCells>
  <pageMargins left="0.7" right="0.7" top="0.75" bottom="0.75" header="0.3" footer="0.3"/>
  <pageSetup orientation="portrait" horizontalDpi="1200" verticalDpi="1200" r:id="rId1"/>
  <headerFooter>
    <oddFooter>&amp;L&amp;1#&amp;"Calibri"&amp;8&amp;K000000Sensitivity: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DE79-0265-4661-BD2C-17F799BF3D69}">
  <dimension ref="A1:A7"/>
  <sheetViews>
    <sheetView workbookViewId="0"/>
  </sheetViews>
  <sheetFormatPr defaultRowHeight="12.75" x14ac:dyDescent="0.2"/>
  <cols>
    <col min="1" max="1" width="12.7109375" customWidth="1"/>
  </cols>
  <sheetData>
    <row r="1" spans="1:1" x14ac:dyDescent="0.2">
      <c r="A1" s="35" t="s">
        <v>114</v>
      </c>
    </row>
    <row r="2" spans="1:1" x14ac:dyDescent="0.2">
      <c r="A2" s="35" t="s">
        <v>115</v>
      </c>
    </row>
    <row r="3" spans="1:1" x14ac:dyDescent="0.2">
      <c r="A3" s="35" t="s">
        <v>116</v>
      </c>
    </row>
    <row r="4" spans="1:1" x14ac:dyDescent="0.2">
      <c r="A4" s="35" t="s">
        <v>117</v>
      </c>
    </row>
    <row r="5" spans="1:1" x14ac:dyDescent="0.2">
      <c r="A5" s="35" t="s">
        <v>18</v>
      </c>
    </row>
    <row r="6" spans="1:1" x14ac:dyDescent="0.2">
      <c r="A6" s="35" t="s">
        <v>118</v>
      </c>
    </row>
    <row r="7" spans="1:1" x14ac:dyDescent="0.2">
      <c r="A7" s="35"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5A5D4A731ED947918FCBB4FE6B6F83" ma:contentTypeVersion="9" ma:contentTypeDescription="Create a new document." ma:contentTypeScope="" ma:versionID="0e1f4367eeb6ffbc33c5bd28e8b4408d">
  <xsd:schema xmlns:xsd="http://www.w3.org/2001/XMLSchema" xmlns:xs="http://www.w3.org/2001/XMLSchema" xmlns:p="http://schemas.microsoft.com/office/2006/metadata/properties" xmlns:ns2="480c4990-4ced-45c5-bd45-1407c74dcd4d" xmlns:ns3="6f0dcf49-1031-41ee-8d5b-4be2182a3a55" targetNamespace="http://schemas.microsoft.com/office/2006/metadata/properties" ma:root="true" ma:fieldsID="d59f0cf4e3dbb852593ae0c17fbf626a" ns2:_="" ns3:_="">
    <xsd:import namespace="480c4990-4ced-45c5-bd45-1407c74dcd4d"/>
    <xsd:import namespace="6f0dcf49-1031-41ee-8d5b-4be2182a3a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c4990-4ced-45c5-bd45-1407c74dc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f7feac2-2aee-4b8e-8a59-b6e5222391c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dcf49-1031-41ee-8d5b-4be2182a3a5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f73cc52-86e5-40ec-ae10-246e0a8240cd}" ma:internalName="TaxCatchAll" ma:showField="CatchAllData" ma:web="6f0dcf49-1031-41ee-8d5b-4be2182a3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0dcf49-1031-41ee-8d5b-4be2182a3a55" xsi:nil="true"/>
    <lcf76f155ced4ddcb4097134ff3c332f xmlns="480c4990-4ced-45c5-bd45-1407c74dcd4d">
      <Terms xmlns="http://schemas.microsoft.com/office/infopath/2007/PartnerControls"/>
    </lcf76f155ced4ddcb4097134ff3c332f>
  </documentManagement>
</p:properties>
</file>

<file path=customXml/item4.xml><?xml version="1.0" encoding="utf-8"?>
<datasnipper xmlns="http://datasnipper" included="false" dataSnipperSheetDeleted="false" guid="d966eb6c-f299-48bd-9100-aefd085c2c82" revision="2"/>
</file>

<file path=customXml/itemProps1.xml><?xml version="1.0" encoding="utf-8"?>
<ds:datastoreItem xmlns:ds="http://schemas.openxmlformats.org/officeDocument/2006/customXml" ds:itemID="{C9D85785-F2F6-4922-825B-FE18CD2EA013}">
  <ds:schemaRefs>
    <ds:schemaRef ds:uri="http://schemas.microsoft.com/sharepoint/v3/contenttype/forms"/>
  </ds:schemaRefs>
</ds:datastoreItem>
</file>

<file path=customXml/itemProps2.xml><?xml version="1.0" encoding="utf-8"?>
<ds:datastoreItem xmlns:ds="http://schemas.openxmlformats.org/officeDocument/2006/customXml" ds:itemID="{ED39FCE0-5B98-48AC-B558-523001445813}"/>
</file>

<file path=customXml/itemProps3.xml><?xml version="1.0" encoding="utf-8"?>
<ds:datastoreItem xmlns:ds="http://schemas.openxmlformats.org/officeDocument/2006/customXml" ds:itemID="{5230C90D-E0C9-47D9-A096-A1398F85329D}">
  <ds:schemaRefs>
    <ds:schemaRef ds:uri="http://schemas.microsoft.com/office/2006/metadata/properties"/>
    <ds:schemaRef ds:uri="http://schemas.microsoft.com/office/infopath/2007/PartnerControls"/>
    <ds:schemaRef ds:uri="3b121a97-0fed-4d47-aa85-6cd486584a6d"/>
    <ds:schemaRef ds:uri="11e31a54-80c8-44d7-966c-92eafe45765e"/>
  </ds:schemaRefs>
</ds:datastoreItem>
</file>

<file path=customXml/itemProps4.xml><?xml version="1.0" encoding="utf-8"?>
<ds:datastoreItem xmlns:ds="http://schemas.openxmlformats.org/officeDocument/2006/customXml" ds:itemID="{1075EB65-C01A-449C-9754-08D2998E2B40}">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Detailed Budget Worksheet</vt:lpstr>
      <vt:lpstr>Budget Summary</vt:lpstr>
      <vt:lpstr>Sheet2</vt:lpstr>
      <vt:lpstr>'Detailed Budget Worksheet'!Print_Area</vt:lpstr>
    </vt:vector>
  </TitlesOfParts>
  <Manager/>
  <Company>Unknown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User</dc:creator>
  <cp:keywords/>
  <dc:description/>
  <cp:lastModifiedBy>Lindsay Neumann</cp:lastModifiedBy>
  <cp:revision/>
  <cp:lastPrinted>2023-10-23T15:52:02Z</cp:lastPrinted>
  <dcterms:created xsi:type="dcterms:W3CDTF">2003-09-25T12:56:47Z</dcterms:created>
  <dcterms:modified xsi:type="dcterms:W3CDTF">2023-10-23T17:57:35Z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0x010100535A5D4A731ED947918FCBB4FE6B6F83</vt:lpwstr>
  </property>
  <property fmtid="{D5CDD505-2E9C-101B-9397-08002B2CF9AE}" pid="3" name="MediaServiceImageTags">
    <vt:lpwstr/>
  </property>
</Properties>
</file>